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drawings/drawing15.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worksheets/sheet25.xml" ContentType="application/vnd.openxmlformats-officedocument.spreadsheetml.worksheet+xml"/>
  <Override PartName="/xl/drawings/drawing1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710" windowHeight="8220" tabRatio="865" activeTab="0"/>
  </bookViews>
  <sheets>
    <sheet name="はじめに" sheetId="1" r:id="rId1"/>
    <sheet name="共通データ" sheetId="2" r:id="rId2"/>
    <sheet name="①利用申請" sheetId="3" r:id="rId3"/>
    <sheet name="②減免申請 " sheetId="4" r:id="rId4"/>
    <sheet name="③名簿１" sheetId="5" r:id="rId5"/>
    <sheet name="③名簿２" sheetId="6" r:id="rId6"/>
    <sheet name="③名簿２（式無し）" sheetId="7" r:id="rId7"/>
    <sheet name="④食事注文表（記入例）" sheetId="8" r:id="rId8"/>
    <sheet name="④食事注文表 " sheetId="9" r:id="rId9"/>
    <sheet name="（別紙１）アレルギー対応表" sheetId="10" r:id="rId10"/>
    <sheet name="⑤海洋活動実施届" sheetId="11" r:id="rId11"/>
    <sheet name="⑥活動名簿　ウォークラリー" sheetId="12" r:id="rId12"/>
    <sheet name="⑥活動名簿　ミニウォークラリー" sheetId="13" r:id="rId13"/>
    <sheet name="⑥活動名簿　ナイトウォーク" sheetId="14" r:id="rId14"/>
    <sheet name="⑥活動名簿　その他" sheetId="15" r:id="rId15"/>
    <sheet name="海洋活動に関する調査（記入例）" sheetId="16" r:id="rId16"/>
    <sheet name="海洋活動に関する調査（記入） " sheetId="17" r:id="rId17"/>
    <sheet name="⑦活動名簿　カッター９Ｍ記入例" sheetId="18" r:id="rId18"/>
    <sheet name="⑦活動名簿　カッター９Ｍ記入用" sheetId="19" r:id="rId19"/>
    <sheet name="⑦活動名簿　カッター７Ｍ記入例" sheetId="20" r:id="rId20"/>
    <sheet name="⑦活動名簿　カッター７Ｍ記入用" sheetId="21" r:id="rId21"/>
    <sheet name="⑦活動名簿　ダブルハルカヌー記入例" sheetId="22" r:id="rId22"/>
    <sheet name="⑦活動名簿　ダブルハルカヌー記入用" sheetId="23" r:id="rId23"/>
    <sheet name="⑦活動名簿　ローボート記入例" sheetId="24" r:id="rId24"/>
    <sheet name="⑦活動名簿　ローボート記入用" sheetId="25" r:id="rId25"/>
    <sheet name="⑧引率指導者の役割分担表（生活）" sheetId="26" r:id="rId26"/>
    <sheet name="⑧引率指導者の役割分担表（活動）" sheetId="27" r:id="rId27"/>
    <sheet name="作業用（自由に）" sheetId="28" r:id="rId28"/>
  </sheets>
  <externalReferences>
    <externalReference r:id="rId31"/>
  </externalReferences>
  <definedNames>
    <definedName name="_xlnm.Print_Area" localSheetId="9">'（別紙１）アレルギー対応表'!$A$1:$I$37</definedName>
    <definedName name="_xlnm.Print_Area" localSheetId="2">'①利用申請'!$K$11:$AV$46</definedName>
    <definedName name="_xlnm.Print_Area" localSheetId="3">'②減免申請 '!$K$11:$AV$49</definedName>
    <definedName name="_xlnm.Print_Area" localSheetId="4">'③名簿１'!$K$11:$AV$42</definedName>
    <definedName name="_xlnm.Print_Area" localSheetId="5">'③名簿２'!$G$11:$Z$261</definedName>
    <definedName name="_xlnm.Print_Area" localSheetId="6">'③名簿２（式無し）'!$G$11:$Z$260</definedName>
    <definedName name="_xlnm.Print_Area" localSheetId="8">'④食事注文表 '!$A$1:$H$56</definedName>
    <definedName name="_xlnm.Print_Area" localSheetId="7">'④食事注文表（記入例）'!$A$1:$H$56</definedName>
    <definedName name="_xlnm.Print_Area" localSheetId="10">'⑤海洋活動実施届'!$K$11:$AV$65</definedName>
    <definedName name="_xlnm.Print_Area" localSheetId="20">'⑦活動名簿　カッター７Ｍ記入用'!$A$1:$F$41</definedName>
    <definedName name="_xlnm.Print_Area" localSheetId="19">'⑦活動名簿　カッター７Ｍ記入例'!$A$1:$F$49</definedName>
    <definedName name="_xlnm.Print_Area" localSheetId="18">'⑦活動名簿　カッター９Ｍ記入用'!$A$1:$F$43</definedName>
    <definedName name="_xlnm.Print_Area" localSheetId="17">'⑦活動名簿　カッター９Ｍ記入例'!$A$1:$F$51</definedName>
    <definedName name="_xlnm.Print_Area" localSheetId="0">'はじめに'!$C$2:$E$36</definedName>
    <definedName name="_xlnm.Print_Area" localSheetId="1">'共通データ'!$C$2:$BH$33</definedName>
    <definedName name="_xlnm.Print_Titles" localSheetId="5">'③名簿２'!$11:$21</definedName>
    <definedName name="_xlnm.Print_Titles" localSheetId="6">'③名簿２（式無し）'!$11:$20</definedName>
  </definedNames>
  <calcPr fullCalcOnLoad="1"/>
</workbook>
</file>

<file path=xl/sharedStrings.xml><?xml version="1.0" encoding="utf-8"?>
<sst xmlns="http://schemas.openxmlformats.org/spreadsheetml/2006/main" count="1675" uniqueCount="749">
  <si>
    <t>お読みいただいてから入力してください</t>
  </si>
  <si>
    <t>指導者・引率者</t>
  </si>
  <si>
    <t>共通データに入力した内容は各シートに反映されます。</t>
  </si>
  <si>
    <t>３Ｆ講</t>
  </si>
  <si>
    <t>（関数を使用していますので、文字列入力の場合正確に表示されません。）</t>
  </si>
  <si>
    <t>その他の者</t>
  </si>
  <si>
    <r>
      <t>利</t>
    </r>
    <r>
      <rPr>
        <sz val="11"/>
        <color indexed="12"/>
        <rFont val="ＭＳ Ｐゴシック"/>
        <family val="3"/>
      </rPr>
      <t>用者名簿</t>
    </r>
    <r>
      <rPr>
        <sz val="11"/>
        <rFont val="ＭＳ Ｐゴシック"/>
        <family val="3"/>
      </rPr>
      <t>は③名簿１と③名簿２［もしくは③名簿２（式無し）］でセットになります。</t>
    </r>
  </si>
  <si>
    <t>１０内側</t>
  </si>
  <si>
    <r>
      <t>区</t>
    </r>
    <r>
      <rPr>
        <sz val="11"/>
        <rFont val="ＭＳ Ｐゴシック"/>
        <family val="3"/>
      </rPr>
      <t>分</t>
    </r>
    <r>
      <rPr>
        <sz val="9"/>
        <rFont val="ＭＳ Ｐゴシック"/>
        <family val="3"/>
      </rPr>
      <t>(〇を付ける）</t>
    </r>
  </si>
  <si>
    <t>ミッカビハナコ（△）</t>
  </si>
  <si>
    <t>入力とシートの保護について</t>
  </si>
  <si>
    <t>連絡責任者</t>
  </si>
  <si>
    <t>住所・所在地</t>
  </si>
  <si>
    <r>
      <t>　</t>
    </r>
    <r>
      <rPr>
        <b/>
        <sz val="13"/>
        <rFont val="ＭＳ Ｐゴシック"/>
        <family val="3"/>
      </rPr>
      <t>☆ウォークラリー・ミニウォークラリー（　</t>
    </r>
    <r>
      <rPr>
        <b/>
        <sz val="13"/>
        <color indexed="10"/>
        <rFont val="ＭＳ Ｐゴシック"/>
        <family val="3"/>
      </rPr>
      <t>　　　　　　　</t>
    </r>
    <r>
      <rPr>
        <b/>
        <sz val="13"/>
        <rFont val="ＭＳ Ｐゴシック"/>
        <family val="3"/>
      </rPr>
      <t>　コース）</t>
    </r>
  </si>
  <si>
    <t>≪手順≫　共通データ入力　⇒　③名簿２入力、並べ替え　⇒　利用承認申請書　日帰り延べ人数入力</t>
  </si>
  <si>
    <t>・レイクサイドガード下【　　　　　　　】　　　　   　</t>
  </si>
  <si>
    <t>＊連絡責任者と連絡が取りやすい電話番号（携帯可）を入力してください。</t>
  </si>
  <si>
    <r>
      <t>利</t>
    </r>
    <r>
      <rPr>
        <sz val="11"/>
        <color indexed="12"/>
        <rFont val="ＭＳ Ｐゴシック"/>
        <family val="3"/>
      </rPr>
      <t>用承認申請書</t>
    </r>
    <r>
      <rPr>
        <sz val="11"/>
        <rFont val="ＭＳ Ｐゴシック"/>
        <family val="3"/>
      </rPr>
      <t>は①利用申請になります。</t>
    </r>
  </si>
  <si>
    <t>＊</t>
  </si>
  <si>
    <t>連絡電話番号</t>
  </si>
  <si>
    <t>　　月　　　日（　　）</t>
  </si>
  <si>
    <t>迄</t>
  </si>
  <si>
    <t>対応</t>
  </si>
  <si>
    <r>
      <t>　</t>
    </r>
    <r>
      <rPr>
        <sz val="11"/>
        <color indexed="10"/>
        <rFont val="ＭＳ Ｐゴシック"/>
        <family val="3"/>
      </rPr>
      <t>　⇒　食事注文票　食数、支払方法等入力　</t>
    </r>
    <r>
      <rPr>
        <sz val="11"/>
        <rFont val="ＭＳ Ｐゴシック"/>
        <family val="3"/>
      </rPr>
      <t>　（→利用料減免承認申請書の理由　→　借用願　時間、品目・数量等入力）</t>
    </r>
    <r>
      <rPr>
        <sz val="11"/>
        <color indexed="10"/>
        <rFont val="ＭＳ Ｐゴシック"/>
        <family val="3"/>
      </rPr>
      <t>　</t>
    </r>
  </si>
  <si>
    <t>入力していただきたいセルについてはそのまま入力することができます。</t>
  </si>
  <si>
    <t>日程</t>
  </si>
  <si>
    <r>
      <t>次</t>
    </r>
    <r>
      <rPr>
        <sz val="11"/>
        <rFont val="ＭＳ Ｐ明朝"/>
        <family val="1"/>
      </rPr>
      <t>のとおり静岡県立　　</t>
    </r>
    <r>
      <rPr>
        <sz val="12"/>
        <rFont val="ＭＳ Ｐ明朝"/>
        <family val="1"/>
      </rPr>
      <t>三ケ日青年の家</t>
    </r>
    <r>
      <rPr>
        <sz val="11"/>
        <rFont val="ＭＳ Ｐ明朝"/>
        <family val="1"/>
      </rPr>
      <t>　　を使用したいので、申請します。</t>
    </r>
  </si>
  <si>
    <r>
      <t>手</t>
    </r>
    <r>
      <rPr>
        <sz val="11"/>
        <color indexed="12"/>
        <rFont val="ＭＳ Ｐゴシック"/>
        <family val="3"/>
      </rPr>
      <t>書きで提出していただいても結構です。</t>
    </r>
    <r>
      <rPr>
        <sz val="11"/>
        <rFont val="ＭＳ Ｐゴシック"/>
        <family val="3"/>
      </rPr>
      <t>提出書類を印刷し、その書類に必要事項をご記入ください。</t>
    </r>
  </si>
  <si>
    <t>３コース４班</t>
  </si>
  <si>
    <t>利用日</t>
  </si>
  <si>
    <t>　☆ローボート</t>
  </si>
  <si>
    <t>共通データを入力した後、③名簿２に入力をしていただくと人数等が他の書類に反映されます。</t>
  </si>
  <si>
    <t>４Ｆ講</t>
  </si>
  <si>
    <t>　　ミッカビタロウ　（○）</t>
  </si>
  <si>
    <t>中学校</t>
  </si>
  <si>
    <t>ボート20</t>
  </si>
  <si>
    <t>利用者名簿について</t>
  </si>
  <si>
    <t>お名前</t>
  </si>
  <si>
    <t>　☆湖岸の生物観察</t>
  </si>
  <si>
    <r>
      <t>事</t>
    </r>
    <r>
      <rPr>
        <sz val="11"/>
        <rFont val="ＭＳ Ｐゴシック"/>
        <family val="3"/>
      </rPr>
      <t>前打合せで連絡させていただいた書類を、</t>
    </r>
    <r>
      <rPr>
        <b/>
        <sz val="11"/>
        <color indexed="10"/>
        <rFont val="ＭＳ Ｐゴシック"/>
        <family val="3"/>
      </rPr>
      <t>利用日の３週間前までに</t>
    </r>
    <r>
      <rPr>
        <sz val="11"/>
        <rFont val="ＭＳ Ｐゴシック"/>
        <family val="3"/>
      </rPr>
      <t>提出してください。</t>
    </r>
  </si>
  <si>
    <t>遵守事項</t>
  </si>
  <si>
    <t>代表者役職</t>
  </si>
  <si>
    <r>
      <t>利</t>
    </r>
    <r>
      <rPr>
        <sz val="11"/>
        <color indexed="12"/>
        <rFont val="ＭＳ Ｐゴシック"/>
        <family val="3"/>
      </rPr>
      <t>用料減免承認申請書</t>
    </r>
    <r>
      <rPr>
        <sz val="11"/>
        <rFont val="ＭＳ Ｐゴシック"/>
        <family val="3"/>
      </rPr>
      <t>は②減免申請</t>
    </r>
  </si>
  <si>
    <r>
      <t>バ</t>
    </r>
    <r>
      <rPr>
        <sz val="11"/>
        <color indexed="10"/>
        <rFont val="ＭＳ Ｐゴシック"/>
        <family val="3"/>
      </rPr>
      <t>ーベキュー</t>
    </r>
    <r>
      <rPr>
        <sz val="11"/>
        <rFont val="ＭＳ Ｐゴシック"/>
        <family val="3"/>
      </rPr>
      <t>食</t>
    </r>
  </si>
  <si>
    <t>利用料減免承認申請書は対象となる団体のみとなります。</t>
  </si>
  <si>
    <t xml:space="preserve"> ※所員記入</t>
  </si>
  <si>
    <t>３コース６班</t>
  </si>
  <si>
    <t>※青年の家記入欄（団体は記入しないでください。）</t>
  </si>
  <si>
    <t>連絡ＦＡＸ番号</t>
  </si>
  <si>
    <t>利用承認申請書</t>
  </si>
  <si>
    <t>③名簿２は③名簿２（式無し）と同じ様式になっていますが、他のシートに入力した内容が反映されます。
指定された文字列で必要項目の入力をしてください。
うまく動作しない場合はお手数ですが、提出する書類を印刷した後に手書きで記載してください。</t>
  </si>
  <si>
    <t>・その他（　　　　　　　　　　）【　　　　　　　】　　 　　・その他（　　　　　　　　　　）【　　　　　　　】</t>
  </si>
  <si>
    <r>
      <t>食</t>
    </r>
    <r>
      <rPr>
        <sz val="11"/>
        <color indexed="12"/>
        <rFont val="ＭＳ Ｐゴシック"/>
        <family val="3"/>
      </rPr>
      <t>事注文票</t>
    </r>
    <r>
      <rPr>
        <sz val="11"/>
        <rFont val="ＭＳ Ｐゴシック"/>
        <family val="3"/>
      </rPr>
      <t>は④食注になります。</t>
    </r>
  </si>
  <si>
    <t>代表者氏名</t>
  </si>
  <si>
    <t>責任者氏名</t>
  </si>
  <si>
    <t>利用者区分別，男女別に並べ、詰めて記載をお願いします。</t>
  </si>
  <si>
    <t>＊日付については(2020/05/01)と入力してください。</t>
  </si>
  <si>
    <t>活動や宿泊に必要な館内設備</t>
  </si>
  <si>
    <t>◆　利用者区分の｢青年｣は２５歳までです。２６歳以上は｢成人｣でお願いします。</t>
  </si>
  <si>
    <t>＊この表現のまま入力してください。</t>
  </si>
  <si>
    <t>利用日については記載せずに提出ください。</t>
  </si>
  <si>
    <t>３コース２班</t>
  </si>
  <si>
    <t>減免の理由</t>
  </si>
  <si>
    <t>日帰り・区分</t>
  </si>
  <si>
    <t>Aコース１３班</t>
  </si>
  <si>
    <t>Bコース１１班</t>
  </si>
  <si>
    <t>日</t>
  </si>
  <si>
    <t>◆　いただいた個人情報はご利用にあたっての連絡に使用します。</t>
  </si>
  <si>
    <t>連絡担当者氏名</t>
  </si>
  <si>
    <t>必ず入力</t>
  </si>
  <si>
    <t>必要に応じて作業用シートをお使いください。</t>
  </si>
  <si>
    <t>　☆ういてまて</t>
  </si>
  <si>
    <t>利用施設</t>
  </si>
  <si>
    <t>与えられた役割を最後まで全うする心を身につける　　等</t>
  </si>
  <si>
    <t>食事注文票について</t>
  </si>
  <si>
    <t>食　　事　　注　　文　　表</t>
  </si>
  <si>
    <t>（全角４文字程度）</t>
  </si>
  <si>
    <t>必要事項を記載し、他の提出書類と合わせて三ケ日青年の家まで提出してください。</t>
  </si>
  <si>
    <r>
      <t>８</t>
    </r>
    <r>
      <rPr>
        <sz val="11"/>
        <rFont val="ＭＳ Ｐゴシック"/>
        <family val="3"/>
      </rPr>
      <t>月　</t>
    </r>
    <r>
      <rPr>
        <sz val="11"/>
        <color indexed="10"/>
        <rFont val="ＭＳ Ｐゴシック"/>
        <family val="3"/>
      </rPr>
      <t>１８</t>
    </r>
    <r>
      <rPr>
        <sz val="11"/>
        <rFont val="ＭＳ Ｐゴシック"/>
        <family val="3"/>
      </rPr>
      <t>日　　</t>
    </r>
    <r>
      <rPr>
        <sz val="11"/>
        <color indexed="10"/>
        <rFont val="ＭＳ Ｐゴシック"/>
        <family val="3"/>
      </rPr>
      <t>９</t>
    </r>
    <r>
      <rPr>
        <sz val="11"/>
        <rFont val="ＭＳ Ｐゴシック"/>
        <family val="3"/>
      </rPr>
      <t>時</t>
    </r>
  </si>
  <si>
    <t>食数などの入力はこのシートで行ってください。</t>
  </si>
  <si>
    <t>動作確認について</t>
  </si>
  <si>
    <t>三ケ日青年の家で動作確認をしてありますが、バグなど不都合がありましたらご連絡ください。（℡　０５３－５２６－７１５６）</t>
  </si>
  <si>
    <t>　</t>
  </si>
  <si>
    <t>宿泊分</t>
  </si>
  <si>
    <t>団体名</t>
  </si>
  <si>
    <t>利用目的・事業の名称</t>
  </si>
  <si>
    <t>　※別々に請求書及び領収書が必要な場合は、事前にお伝えください。</t>
  </si>
  <si>
    <t>郵便番号</t>
  </si>
  <si>
    <t>利用期間</t>
  </si>
  <si>
    <t>〒</t>
  </si>
  <si>
    <t>ＴＥＬ</t>
  </si>
  <si>
    <t>（記入例：１２３－４５６７）</t>
  </si>
  <si>
    <t>（アパート等）</t>
  </si>
  <si>
    <t>＊書類提出日は利用開始日よりの３週間以前の日付を入れてください。</t>
  </si>
  <si>
    <t>必要に応じて入力</t>
  </si>
  <si>
    <r>
      <t>ミ</t>
    </r>
    <r>
      <rPr>
        <sz val="11"/>
        <rFont val="ＭＳ Ｐゴシック"/>
        <family val="3"/>
      </rPr>
      <t>ックス（　　</t>
    </r>
    <r>
      <rPr>
        <sz val="11"/>
        <color indexed="10"/>
        <rFont val="ＭＳ Ｐゴシック"/>
        <family val="3"/>
      </rPr>
      <t>２</t>
    </r>
    <r>
      <rPr>
        <sz val="11"/>
        <rFont val="ＭＳ Ｐゴシック"/>
        <family val="3"/>
      </rPr>
      <t>　　）セット ・ カレー（　　</t>
    </r>
    <r>
      <rPr>
        <sz val="11"/>
        <color indexed="10"/>
        <rFont val="ＭＳ Ｐゴシック"/>
        <family val="3"/>
      </rPr>
      <t>０</t>
    </r>
    <r>
      <rPr>
        <sz val="11"/>
        <rFont val="ＭＳ Ｐゴシック"/>
        <family val="3"/>
      </rPr>
      <t>　　）セット</t>
    </r>
  </si>
  <si>
    <t>１６班</t>
  </si>
  <si>
    <t>～</t>
  </si>
  <si>
    <t>Aコース７班</t>
  </si>
  <si>
    <t>２１班</t>
  </si>
  <si>
    <t>＊全角５文字を超えると表示が小さくなる場合があります。</t>
  </si>
  <si>
    <t>実施日　令和　　　年　　　月　　　日</t>
  </si>
  <si>
    <t>・</t>
  </si>
  <si>
    <t>電話番号</t>
  </si>
  <si>
    <t>６外側</t>
  </si>
  <si>
    <t>ＦＡＸ番号</t>
  </si>
  <si>
    <t>◆　｢※利用日｣の欄は、記入しないで下さい。</t>
  </si>
  <si>
    <t>＊ＦＡＸがない場合は未入力で結構です。</t>
  </si>
  <si>
    <t>宿泊棟・食堂などの館内施設</t>
  </si>
  <si>
    <t>３日目</t>
  </si>
  <si>
    <t>利用設備等</t>
  </si>
  <si>
    <t>　なお、ご記入いただいいた個人情報等は研修を安全に行う目的以外に使用することはありません。収集した個人</t>
  </si>
  <si>
    <t>☆ミッカビジロウ（○）</t>
  </si>
  <si>
    <t>２９班</t>
  </si>
  <si>
    <t>３２班</t>
  </si>
  <si>
    <t>利用開始日</t>
  </si>
  <si>
    <t>ボート1</t>
  </si>
  <si>
    <t>代表者職氏名</t>
  </si>
  <si>
    <t>利用終了日</t>
  </si>
  <si>
    <t>書類提出日</t>
  </si>
  <si>
    <t>宿　　泊</t>
  </si>
  <si>
    <t>苺ショート</t>
  </si>
  <si>
    <t>令和　　　　年　　　月　　　日　　　　曜日　　　　　　　　　　　　　AM・PM</t>
  </si>
  <si>
    <t>泊</t>
  </si>
  <si>
    <t>＊時間はこのシートに入力してください。</t>
  </si>
  <si>
    <t>≪生活時の団体指導者の役割分担表≫</t>
  </si>
  <si>
    <r>
      <t>３</t>
    </r>
    <r>
      <rPr>
        <sz val="11"/>
        <color indexed="10"/>
        <rFont val="ＭＳ Ｐゴシック"/>
        <family val="3"/>
      </rPr>
      <t>６</t>
    </r>
    <r>
      <rPr>
        <sz val="11"/>
        <rFont val="ＭＳ Ｐゴシック"/>
        <family val="3"/>
      </rPr>
      <t>食</t>
    </r>
  </si>
  <si>
    <t>○</t>
  </si>
  <si>
    <t>（日帰りは０泊１日）</t>
  </si>
  <si>
    <t>利用開始日の３週間前は</t>
  </si>
  <si>
    <t>ボート17</t>
  </si>
  <si>
    <t>です。</t>
  </si>
  <si>
    <t>午前</t>
  </si>
  <si>
    <t>午後</t>
  </si>
  <si>
    <t>・チェックポイントE【　　　　　　　】　　　　　　　　・チェックポイントF【　　　　　　　】　</t>
  </si>
  <si>
    <t>夜間</t>
  </si>
  <si>
    <t>計　　　　　　セット</t>
  </si>
  <si>
    <t>サイズ</t>
  </si>
  <si>
    <t>１日目</t>
  </si>
  <si>
    <t>＊利用終了日までの入力です。</t>
  </si>
  <si>
    <t>２日目</t>
  </si>
  <si>
    <t>研修生</t>
  </si>
  <si>
    <t>＊午前、午後、夜間の欄は利用する時間帯にすべてに”○”印を入力してください。</t>
  </si>
  <si>
    <t>例えば３月２０日の午後に入所し、３月２２日の午後に退所する２泊３日の場合</t>
  </si>
  <si>
    <t>４日目</t>
  </si>
  <si>
    <t>５日目</t>
  </si>
  <si>
    <t>勤労青少年</t>
  </si>
  <si>
    <t>ドリンク注文欄</t>
  </si>
  <si>
    <t>つなぎは問題無し。</t>
  </si>
  <si>
    <t>夕　食</t>
  </si>
  <si>
    <t>１コース２班</t>
  </si>
  <si>
    <t>令和△年3月20日</t>
  </si>
  <si>
    <t>活動期間及び時間</t>
  </si>
  <si>
    <t>実施プログラム　　【　　　　　　　　カッター　　　　　　　　・　　　　　　　　ダブルハルカヌー　　　　　　　　】</t>
  </si>
  <si>
    <t>６日目</t>
  </si>
  <si>
    <t>から</t>
  </si>
  <si>
    <t>・南側（子どもたち膝丈）【　　　　　　　】【　　　　　　　】【　　　　　　　】【　　　　　　　】</t>
  </si>
  <si>
    <t>令和△年3月21日</t>
  </si>
  <si>
    <t>７日目</t>
  </si>
  <si>
    <t>令和△年3月22日</t>
  </si>
  <si>
    <t>○活動計画・時間の遵守</t>
  </si>
  <si>
    <t>８日目</t>
  </si>
  <si>
    <t>・連絡車両【　　　　　　　】　※巡回、搬送用車両</t>
  </si>
  <si>
    <t>Bコース３班</t>
  </si>
  <si>
    <t>ダブルハルカヌー乗船者名簿（カタカナ）</t>
  </si>
  <si>
    <t>９日目</t>
  </si>
  <si>
    <t>宿泊室別　人数割り振り</t>
  </si>
  <si>
    <t>（　　）</t>
  </si>
  <si>
    <t>静岡県立三ケ日青年の家</t>
  </si>
  <si>
    <t>指定管理者</t>
  </si>
  <si>
    <t>４コース６班</t>
  </si>
  <si>
    <t>様</t>
  </si>
  <si>
    <t>幼稚園</t>
  </si>
  <si>
    <t>住所</t>
  </si>
  <si>
    <t>申請者</t>
  </si>
  <si>
    <t>日帰り（延べ）</t>
  </si>
  <si>
    <r>
      <t>幼</t>
    </r>
    <r>
      <rPr>
        <sz val="9"/>
        <rFont val="ＭＳ Ｐゴシック"/>
        <family val="3"/>
      </rPr>
      <t>児</t>
    </r>
    <r>
      <rPr>
        <sz val="11"/>
        <rFont val="ＭＳ Ｐゴシック"/>
        <family val="3"/>
      </rPr>
      <t>　　　　　食</t>
    </r>
  </si>
  <si>
    <t>静岡県立三ケ日青年の家</t>
  </si>
  <si>
    <t>時</t>
  </si>
  <si>
    <t>ボート8</t>
  </si>
  <si>
    <t>印</t>
  </si>
  <si>
    <t>利用目的</t>
  </si>
  <si>
    <t>２６班</t>
  </si>
  <si>
    <t>日帰りの利用者がいる場合には、利用者の内訳の日帰り（延べ）欄に入力が必要です。</t>
  </si>
  <si>
    <t>どちらかに〇を付ける</t>
  </si>
  <si>
    <t>　　・安全管理体制の構築</t>
  </si>
  <si>
    <t>②名簿２に記載されている日帰り利用者の実人数は次のとおりです。
この人数をもとに、日帰り（延べ）の欄に入力をしてください。</t>
  </si>
  <si>
    <t>利用日時</t>
  </si>
  <si>
    <t>・チェックポイントG【　　　　　　　】　　 　　　　　・その他（　　　　　　　　　　）【　　　　　　　】</t>
  </si>
  <si>
    <t>４内側</t>
  </si>
  <si>
    <t>利用者の内訳</t>
  </si>
  <si>
    <t>　☆マレットゴルフ</t>
  </si>
  <si>
    <t>例えば、Ａさんが２日日帰りをし、Ｂさんが１日のみ日帰りをした場合、日帰り（実）の表示は　２　となりますが、日帰り（延べ）は　３　と入力することになります。</t>
  </si>
  <si>
    <t>区　分</t>
  </si>
  <si>
    <t>①　Ａコース</t>
  </si>
  <si>
    <t>Bコース５班</t>
  </si>
  <si>
    <t>午 前</t>
  </si>
  <si>
    <t>Aコース１２班</t>
  </si>
  <si>
    <t>宿泊室</t>
  </si>
  <si>
    <t>３０班</t>
  </si>
  <si>
    <t>午 後</t>
  </si>
  <si>
    <t>人×</t>
  </si>
  <si>
    <t>日帰り分計</t>
  </si>
  <si>
    <t>利用者の内訳</t>
  </si>
  <si>
    <t>夜 間</t>
  </si>
  <si>
    <t>日帰り（実）</t>
  </si>
  <si>
    <t>情報等の管理は静岡県立三ケ日青年の家にて厳重に行います。</t>
  </si>
  <si>
    <t>４階</t>
  </si>
  <si>
    <t>年月日（曜日）</t>
  </si>
  <si>
    <t>※１</t>
  </si>
  <si>
    <t>人</t>
  </si>
  <si>
    <t>学生</t>
  </si>
  <si>
    <t>生徒（高校生）</t>
  </si>
  <si>
    <r>
      <t>幼</t>
    </r>
    <r>
      <rPr>
        <sz val="9"/>
        <rFont val="ＭＳ Ｐゴシック"/>
        <family val="3"/>
      </rPr>
      <t>児</t>
    </r>
    <r>
      <rPr>
        <sz val="11"/>
        <rFont val="ＭＳ Ｐゴシック"/>
        <family val="3"/>
      </rPr>
      <t>　　　</t>
    </r>
    <r>
      <rPr>
        <sz val="11"/>
        <color indexed="10"/>
        <rFont val="ＭＳ Ｐゴシック"/>
        <family val="3"/>
      </rPr>
      <t>　２</t>
    </r>
    <r>
      <rPr>
        <sz val="11"/>
        <rFont val="ＭＳ Ｐゴシック"/>
        <family val="3"/>
      </rPr>
      <t>食</t>
    </r>
  </si>
  <si>
    <t>⑥指導者　　　【　　　　　　　　　　】携帯電話（　　　　　　　　　　　　　　　　　　　　）</t>
  </si>
  <si>
    <t>生徒（中学生）</t>
  </si>
  <si>
    <t>《名簿記入上の注意》</t>
  </si>
  <si>
    <t>②　26</t>
  </si>
  <si>
    <t>／</t>
  </si>
  <si>
    <t>児童</t>
  </si>
  <si>
    <t>幼児</t>
  </si>
  <si>
    <t>※２</t>
  </si>
  <si>
    <t>連絡責任者名</t>
  </si>
  <si>
    <t>もしくは、左の図形を移動してください。</t>
  </si>
  <si>
    <t>成人</t>
  </si>
  <si>
    <t>小計</t>
  </si>
  <si>
    <t>代表者名</t>
  </si>
  <si>
    <t>　☆連絡先</t>
  </si>
  <si>
    <t>合計</t>
  </si>
  <si>
    <t>申請者の    連絡先</t>
  </si>
  <si>
    <r>
      <t>　</t>
    </r>
    <r>
      <rPr>
        <sz val="11"/>
        <rFont val="ＭＳ Ｐゴシック"/>
        <family val="3"/>
      </rPr>
      <t>　</t>
    </r>
    <r>
      <rPr>
        <sz val="11"/>
        <color indexed="10"/>
        <rFont val="ＭＳ Ｐゴシック"/>
        <family val="3"/>
      </rPr>
      <t>８</t>
    </r>
    <r>
      <rPr>
        <sz val="11"/>
        <rFont val="ＭＳ Ｐゴシック"/>
        <family val="3"/>
      </rPr>
      <t>月　</t>
    </r>
    <r>
      <rPr>
        <sz val="11"/>
        <color indexed="10"/>
        <rFont val="ＭＳ Ｐゴシック"/>
        <family val="3"/>
      </rPr>
      <t>１８</t>
    </r>
    <r>
      <rPr>
        <sz val="11"/>
        <rFont val="ＭＳ Ｐゴシック"/>
        <family val="3"/>
      </rPr>
      <t>日（</t>
    </r>
    <r>
      <rPr>
        <sz val="11"/>
        <color indexed="10"/>
        <rFont val="ＭＳ Ｐゴシック"/>
        <family val="3"/>
      </rPr>
      <t>金</t>
    </r>
    <r>
      <rPr>
        <sz val="11"/>
        <rFont val="ＭＳ Ｐゴシック"/>
        <family val="3"/>
      </rPr>
      <t>）</t>
    </r>
  </si>
  <si>
    <t>　※氏名（カタカナ）記入</t>
  </si>
  <si>
    <t>利用料減免承認申請書</t>
  </si>
  <si>
    <t>指定管理者</t>
  </si>
  <si>
    <t>領収書は１団体につき原則１枚です</t>
  </si>
  <si>
    <r>
      <t>次</t>
    </r>
    <r>
      <rPr>
        <sz val="11"/>
        <rFont val="ＭＳ Ｐ明朝"/>
        <family val="1"/>
      </rPr>
      <t>のとおり静岡県立　　</t>
    </r>
    <r>
      <rPr>
        <sz val="12"/>
        <rFont val="ＭＳ Ｐ明朝"/>
        <family val="1"/>
      </rPr>
      <t>三ケ日青年の家</t>
    </r>
    <r>
      <rPr>
        <sz val="11"/>
        <rFont val="ＭＳ Ｐ明朝"/>
        <family val="1"/>
      </rPr>
      <t>　　の利用料の減免を受けたいので、申請します。</t>
    </r>
  </si>
  <si>
    <t>◆　利用者区分の｢青年｣は２５歳まで、２６歳以上は｢成人｣でお願いします。</t>
  </si>
  <si>
    <t>事業の名称</t>
  </si>
  <si>
    <t>№</t>
  </si>
  <si>
    <t>（１）</t>
  </si>
  <si>
    <t>県又は県教育委員会が主催し、又は共催する事業に参加するため</t>
  </si>
  <si>
    <t>数値の左隣のセルのみ、入力が可能です。</t>
  </si>
  <si>
    <t>（２）</t>
  </si>
  <si>
    <t>２コース１班</t>
  </si>
  <si>
    <t>義務教育諸学校の教育計画に基づく学校行事に参加するもののうち、下記のいずれかに該当するため。</t>
  </si>
  <si>
    <r>
      <t>ミ</t>
    </r>
    <r>
      <rPr>
        <sz val="11"/>
        <rFont val="ＭＳ Ｐゴシック"/>
        <family val="3"/>
      </rPr>
      <t>ックス（　　</t>
    </r>
    <r>
      <rPr>
        <sz val="11"/>
        <color indexed="10"/>
        <rFont val="ＭＳ Ｐゴシック"/>
        <family val="3"/>
      </rPr>
      <t>５</t>
    </r>
    <r>
      <rPr>
        <sz val="11"/>
        <rFont val="ＭＳ Ｐゴシック"/>
        <family val="3"/>
      </rPr>
      <t>　　）セット ・ カレー（　　</t>
    </r>
    <r>
      <rPr>
        <sz val="11"/>
        <color indexed="10"/>
        <rFont val="ＭＳ Ｐゴシック"/>
        <family val="3"/>
      </rPr>
      <t>０　</t>
    </r>
    <r>
      <rPr>
        <sz val="11"/>
        <rFont val="ＭＳ Ｐゴシック"/>
        <family val="3"/>
      </rPr>
      <t>　）セット</t>
    </r>
  </si>
  <si>
    <t>１１外側</t>
  </si>
  <si>
    <t>種類・注文数</t>
  </si>
  <si>
    <t>・食事/救護担当（アレルギーの確認と打合せ、傷病者の救護）【　　　　　　　】</t>
  </si>
  <si>
    <r>
      <t>　</t>
    </r>
    <r>
      <rPr>
        <sz val="18"/>
        <rFont val="ＭＳ Ｐゴシック"/>
        <family val="3"/>
      </rPr>
      <t>　　団体責任者（　　　　　　　　</t>
    </r>
    <r>
      <rPr>
        <sz val="18"/>
        <color indexed="10"/>
        <rFont val="ＭＳ Ｐゴシック"/>
        <family val="3"/>
      </rPr>
      <t>ハマナコ　タロウ</t>
    </r>
    <r>
      <rPr>
        <sz val="18"/>
        <rFont val="ＭＳ Ｐゴシック"/>
        <family val="3"/>
      </rPr>
      <t xml:space="preserve">　　　　　　　 </t>
    </r>
    <r>
      <rPr>
        <sz val="11"/>
        <rFont val="ＭＳ Ｐゴシック"/>
        <family val="3"/>
      </rPr>
      <t>）</t>
    </r>
    <r>
      <rPr>
        <sz val="12"/>
        <color indexed="10"/>
        <rFont val="ＭＳ Ｐゴシック"/>
        <family val="3"/>
      </rPr>
      <t>※活動時、本部に待機していただきます。</t>
    </r>
    <r>
      <rPr>
        <sz val="11"/>
        <rFont val="ＭＳ Ｐゴシック"/>
        <family val="3"/>
      </rPr>
      <t>　</t>
    </r>
    <r>
      <rPr>
        <sz val="14"/>
        <rFont val="ＭＳ Ｐゴシック"/>
        <family val="3"/>
      </rPr>
      <t>　</t>
    </r>
  </si>
  <si>
    <t>（該当項目に○）</t>
  </si>
  <si>
    <t>③　26</t>
  </si>
  <si>
    <t>生活保護法による保護を受けている者</t>
  </si>
  <si>
    <t>６内側</t>
  </si>
  <si>
    <t>ア</t>
  </si>
  <si>
    <t>海洋活動実施届</t>
  </si>
  <si>
    <t>○活動者名簿の提出</t>
  </si>
  <si>
    <t>就学困難な児童及び生徒に係る就学奨励についての国の援助に関する法律による就学奨励を受けている保護者の保護する者</t>
  </si>
  <si>
    <t>イ</t>
  </si>
  <si>
    <t>ウ</t>
  </si>
  <si>
    <t>２コース３班</t>
  </si>
  <si>
    <t>３コース３班</t>
  </si>
  <si>
    <t>児童福祉法第7条第1項に規定する児童福祉施設に入所し、又は通園している者</t>
  </si>
  <si>
    <t>・南平駐車場入口【　　　　　　　】</t>
  </si>
  <si>
    <r>
      <t>０</t>
    </r>
    <r>
      <rPr>
        <sz val="11"/>
        <rFont val="ＭＳ Ｐゴシック"/>
        <family val="3"/>
      </rPr>
      <t>食</t>
    </r>
  </si>
  <si>
    <t>エ</t>
  </si>
  <si>
    <t>身体障害者手帳、療育手帳または精神障害者保健福祉手帳の交付を受けている者</t>
  </si>
  <si>
    <t>１コース６班</t>
  </si>
  <si>
    <t>ボート9</t>
  </si>
  <si>
    <t>オ</t>
  </si>
  <si>
    <t>・東側【　　　　　　　】【　　　　　　　】　　　　　　　　・西側【　　　　　　　】【　　　　　　　】</t>
  </si>
  <si>
    <t>Aコース２班</t>
  </si>
  <si>
    <t>ボート6</t>
  </si>
  <si>
    <t>児童または生徒を引率する者</t>
  </si>
  <si>
    <t>（３）</t>
  </si>
  <si>
    <t>その他教育委員会が特別の理由があると認めるため</t>
  </si>
  <si>
    <t>（ 　　英語で歩こう　A　・　B　/　日本語で歩こう　A　・　B　　）</t>
  </si>
  <si>
    <t>（４）</t>
  </si>
  <si>
    <t>パン・ケーキ</t>
  </si>
  <si>
    <t>・研修生誘導【　　　　　　　】【　　　　　　　】【　　　　　　　】</t>
  </si>
  <si>
    <t>三ケ日青年の家の指定管理者が必要と認める以下の場合</t>
  </si>
  <si>
    <t>高等学校、特別支援学校高等部等においてその教育計画に基づく学校行事に参加する者のうち、上記（２）ア～オに相当する者</t>
  </si>
  <si>
    <t>３コース１班</t>
  </si>
  <si>
    <t>～</t>
  </si>
  <si>
    <r>
      <t>減</t>
    </r>
    <r>
      <rPr>
        <b/>
        <sz val="16"/>
        <rFont val="ＭＳ Ｐ明朝"/>
        <family val="1"/>
      </rPr>
      <t>免申請額</t>
    </r>
    <r>
      <rPr>
        <b/>
        <sz val="11"/>
        <rFont val="ＭＳ Ｐ明朝"/>
        <family val="1"/>
      </rPr>
      <t>（利用者のうち、減免対象となる者の人数・員数を記載）</t>
    </r>
  </si>
  <si>
    <r>
      <t>下</t>
    </r>
    <r>
      <rPr>
        <sz val="11"/>
        <rFont val="ＭＳ Ｐ明朝"/>
        <family val="1"/>
      </rPr>
      <t>記の記載事項を遵守し、静岡県立　　</t>
    </r>
    <r>
      <rPr>
        <sz val="12"/>
        <rFont val="ＭＳ Ｐ明朝"/>
        <family val="1"/>
      </rPr>
      <t>三ケ日青年の家</t>
    </r>
    <r>
      <rPr>
        <sz val="11"/>
        <rFont val="ＭＳ Ｐ明朝"/>
        <family val="1"/>
      </rPr>
      <t>　　での海洋活動実施を願いたく、申請します。</t>
    </r>
  </si>
  <si>
    <t>区分</t>
  </si>
  <si>
    <t>その他の飲食物</t>
  </si>
  <si>
    <t>日帰り分</t>
  </si>
  <si>
    <t>食物アレルギー該当者</t>
  </si>
  <si>
    <t>本部(所長または副所長)</t>
  </si>
  <si>
    <t>円×</t>
  </si>
  <si>
    <t>泊＝</t>
  </si>
  <si>
    <t>◆　｢氏名｣｢性別｣｢宿泊室｣｢利用者区分｣までご記入下さい。</t>
  </si>
  <si>
    <t>円</t>
  </si>
  <si>
    <t>人＝</t>
  </si>
  <si>
    <t>・全体把握【　　　　　　　】</t>
  </si>
  <si>
    <t>学生・生徒（高校）</t>
  </si>
  <si>
    <t>生徒（中学）・児童・幼児</t>
  </si>
  <si>
    <t>☆ フジ イチロウ （○）</t>
  </si>
  <si>
    <t>宿泊分計</t>
  </si>
  <si>
    <t>利用者名簿</t>
  </si>
  <si>
    <t>ＦＡＸ</t>
  </si>
  <si>
    <t>性　別</t>
  </si>
  <si>
    <t>４コース３班</t>
  </si>
  <si>
    <t>ボート11</t>
  </si>
  <si>
    <t>Aコース４班</t>
  </si>
  <si>
    <t>（材料配布・生地作り・調理器具拭きあげ・食堂内清掃　等）</t>
  </si>
  <si>
    <t>※いただいた個人情報はご利用にあたっての連絡に使用します。</t>
  </si>
  <si>
    <t>　　　前半　・　後半　　　7Ｍ艇（　浜太朗　・　浜三朗　）</t>
  </si>
  <si>
    <t>小学校</t>
  </si>
  <si>
    <t>・チェックポイント（　　　　　　）【　　　　　　　】　　・チェックポイント（　　　　　　）【　　　　　　　】</t>
  </si>
  <si>
    <t>高校</t>
  </si>
  <si>
    <t>団体責任者</t>
  </si>
  <si>
    <t>（　）</t>
  </si>
  <si>
    <t>大学</t>
  </si>
  <si>
    <t>青年</t>
  </si>
  <si>
    <t>宿　泊</t>
  </si>
  <si>
    <t>和室１</t>
  </si>
  <si>
    <t>ボート10</t>
  </si>
  <si>
    <t>１２外側</t>
  </si>
  <si>
    <t>記</t>
  </si>
  <si>
    <t>指導者</t>
  </si>
  <si>
    <t>男</t>
  </si>
  <si>
    <t>女</t>
  </si>
  <si>
    <t>１１内側</t>
  </si>
  <si>
    <t>日帰り</t>
  </si>
  <si>
    <t>ウォークラリー　活動名簿</t>
  </si>
  <si>
    <t>（　）は定員</t>
  </si>
  <si>
    <t>講師室</t>
  </si>
  <si>
    <t>（１０）</t>
  </si>
  <si>
    <t>ボート3</t>
  </si>
  <si>
    <t>（２）</t>
  </si>
  <si>
    <t>３階</t>
  </si>
  <si>
    <t>和室２</t>
  </si>
  <si>
    <t>１コース１班</t>
  </si>
  <si>
    <t>和室３</t>
  </si>
  <si>
    <t>（２５）</t>
  </si>
  <si>
    <t>１７班</t>
  </si>
  <si>
    <t>（４）</t>
  </si>
  <si>
    <t>ログハウス</t>
  </si>
  <si>
    <t>ログＡ</t>
  </si>
  <si>
    <t>Aコース１０班</t>
  </si>
  <si>
    <t>ログＢ</t>
  </si>
  <si>
    <t>ログＣ</t>
  </si>
  <si>
    <t>管理室</t>
  </si>
  <si>
    <t>ログＤ</t>
  </si>
  <si>
    <t>ログＥ</t>
  </si>
  <si>
    <t>≪指定文字列≫</t>
  </si>
  <si>
    <t>・本部/責任者（青年の家待機）【　　　　　　　】</t>
  </si>
  <si>
    <t>性別</t>
  </si>
  <si>
    <t>和室１</t>
  </si>
  <si>
    <t>ボート18</t>
  </si>
  <si>
    <t>分</t>
  </si>
  <si>
    <t>◆　｢氏名｣｢性別｣｢宿泊室、日帰り｣｢利用者区分｣までご記入下さい。</t>
  </si>
  <si>
    <r>
      <t>◆</t>
    </r>
    <r>
      <rPr>
        <b/>
        <sz val="12"/>
        <rFont val="ＭＳ Ｐゴシック"/>
        <family val="3"/>
      </rPr>
      <t>　</t>
    </r>
    <r>
      <rPr>
        <b/>
        <sz val="12"/>
        <color indexed="10"/>
        <rFont val="ＭＳ Ｐゴシック"/>
        <family val="3"/>
      </rPr>
      <t>利用者区分別、男女別にご記入下さい。</t>
    </r>
    <r>
      <rPr>
        <b/>
        <sz val="12"/>
        <rFont val="ＭＳ Ｐゴシック"/>
        <family val="3"/>
      </rPr>
      <t>　（小男→小女→中男→ … →指導者女）</t>
    </r>
  </si>
  <si>
    <r>
      <t>◆</t>
    </r>
    <r>
      <rPr>
        <b/>
        <sz val="10"/>
        <rFont val="ＭＳ Ｐゴシック"/>
        <family val="3"/>
      </rPr>
      <t>　</t>
    </r>
    <r>
      <rPr>
        <b/>
        <sz val="10"/>
        <color indexed="10"/>
        <rFont val="ＭＳ Ｐゴシック"/>
        <family val="3"/>
      </rPr>
      <t>利用者区分別、男女別にご記入下さい。</t>
    </r>
    <r>
      <rPr>
        <b/>
        <sz val="10"/>
        <rFont val="ＭＳ Ｐゴシック"/>
        <family val="3"/>
      </rPr>
      <t>　（小男→小女→中男→ … →指導者女）</t>
    </r>
  </si>
  <si>
    <t>ログ管</t>
  </si>
  <si>
    <t>・本部【　　　　　　　】【　　　　　　　】【　　　　　　　】</t>
  </si>
  <si>
    <t>△　人　　</t>
  </si>
  <si>
    <t>団　体　名</t>
  </si>
  <si>
    <t>３コース５班</t>
  </si>
  <si>
    <t>エビフライ⇒ハンバーグ　　</t>
  </si>
  <si>
    <t>男１０
女２０</t>
  </si>
  <si>
    <t>宿泊１００
日帰２００</t>
  </si>
  <si>
    <t>５外側</t>
  </si>
  <si>
    <t>区分
１～８</t>
  </si>
  <si>
    <t>研修生</t>
  </si>
  <si>
    <t>氏　名</t>
  </si>
  <si>
    <t>日帰り</t>
  </si>
  <si>
    <t>・チェックポイントA【　　　　　　　】　　　　　　　　・チェックポイントB【　　　　　　　】</t>
  </si>
  <si>
    <t>利用者区分　該当の欄に○を記入</t>
  </si>
  <si>
    <t>※　利　用　日</t>
  </si>
  <si>
    <t>備　考</t>
  </si>
  <si>
    <t>中学生</t>
  </si>
  <si>
    <t>性別確認</t>
  </si>
  <si>
    <r>
      <t>　</t>
    </r>
    <r>
      <rPr>
        <sz val="11"/>
        <rFont val="ＭＳ Ｐゴシック"/>
        <family val="3"/>
      </rPr>
      <t>　</t>
    </r>
    <r>
      <rPr>
        <sz val="11"/>
        <color indexed="10"/>
        <rFont val="ＭＳ Ｐゴシック"/>
        <family val="3"/>
      </rPr>
      <t>８</t>
    </r>
    <r>
      <rPr>
        <sz val="11"/>
        <rFont val="ＭＳ Ｐゴシック"/>
        <family val="3"/>
      </rPr>
      <t>月　</t>
    </r>
    <r>
      <rPr>
        <sz val="11"/>
        <color indexed="10"/>
        <rFont val="ＭＳ Ｐゴシック"/>
        <family val="3"/>
      </rPr>
      <t>１６</t>
    </r>
    <r>
      <rPr>
        <sz val="11"/>
        <rFont val="ＭＳ Ｐゴシック"/>
        <family val="3"/>
      </rPr>
      <t>日（</t>
    </r>
    <r>
      <rPr>
        <sz val="11"/>
        <color indexed="10"/>
        <rFont val="ＭＳ Ｐゴシック"/>
        <family val="3"/>
      </rPr>
      <t>水</t>
    </r>
    <r>
      <rPr>
        <sz val="11"/>
        <rFont val="ＭＳ Ｐゴシック"/>
        <family val="3"/>
      </rPr>
      <t>）</t>
    </r>
  </si>
  <si>
    <t>※入所日３週間前までに郵送またはFAXにてご提出ください。</t>
  </si>
  <si>
    <t>宿泊確認</t>
  </si>
  <si>
    <t>区分確認</t>
  </si>
  <si>
    <t>パン￥140</t>
  </si>
  <si>
    <t>利用内訳</t>
  </si>
  <si>
    <r>
      <t>詳</t>
    </r>
    <r>
      <rPr>
        <sz val="10"/>
        <rFont val="ＭＳ Ｐゴシック"/>
        <family val="3"/>
      </rPr>
      <t xml:space="preserve">細
</t>
    </r>
    <r>
      <rPr>
        <sz val="9"/>
        <rFont val="ＭＳ Ｐゴシック"/>
        <family val="3"/>
      </rPr>
      <t>※　具体的に記載してください</t>
    </r>
  </si>
  <si>
    <t>小学生</t>
  </si>
  <si>
    <t>指定文字列</t>
  </si>
  <si>
    <t>〇〇少年団</t>
  </si>
  <si>
    <r>
      <t>　</t>
    </r>
    <r>
      <rPr>
        <sz val="11"/>
        <rFont val="ＭＳ Ｐゴシック"/>
        <family val="3"/>
      </rPr>
      <t>　</t>
    </r>
    <r>
      <rPr>
        <sz val="11"/>
        <color indexed="10"/>
        <rFont val="ＭＳ Ｐゴシック"/>
        <family val="3"/>
      </rPr>
      <t>８</t>
    </r>
    <r>
      <rPr>
        <sz val="11"/>
        <rFont val="ＭＳ Ｐゴシック"/>
        <family val="3"/>
      </rPr>
      <t>月　</t>
    </r>
    <r>
      <rPr>
        <sz val="11"/>
        <color indexed="10"/>
        <rFont val="ＭＳ Ｐゴシック"/>
        <family val="3"/>
      </rPr>
      <t>１７</t>
    </r>
    <r>
      <rPr>
        <sz val="11"/>
        <rFont val="ＭＳ Ｐゴシック"/>
        <family val="3"/>
      </rPr>
      <t>日（</t>
    </r>
    <r>
      <rPr>
        <sz val="11"/>
        <color indexed="10"/>
        <rFont val="ＭＳ Ｐゴシック"/>
        <family val="3"/>
      </rPr>
      <t>木</t>
    </r>
    <r>
      <rPr>
        <sz val="11"/>
        <rFont val="ＭＳ Ｐゴシック"/>
        <family val="3"/>
      </rPr>
      <t>）</t>
    </r>
  </si>
  <si>
    <t>デザート＆ドリンクセット</t>
  </si>
  <si>
    <t>発注日　　　月　　　日　　　時</t>
  </si>
  <si>
    <t>６班</t>
  </si>
  <si>
    <t>令和４年1月25日改訂</t>
  </si>
  <si>
    <t>　人　　</t>
  </si>
  <si>
    <t>静岡県立三ケ日青年の家</t>
  </si>
  <si>
    <t>３週間前までに提出してください。</t>
  </si>
  <si>
    <t xml:space="preserve"> </t>
  </si>
  <si>
    <t>園児 ・ 小 ・ 中 ・ 高 ・ 大 ・ 成人</t>
  </si>
  <si>
    <t>連 絡 責 任 者</t>
  </si>
  <si>
    <t>　☆魚釣り・かに釣り</t>
  </si>
  <si>
    <t>浜名湖　太郎</t>
  </si>
  <si>
    <t>①　Mサイズ（直径29ｃｍ）</t>
  </si>
  <si>
    <t>TEL</t>
  </si>
  <si>
    <t>053-526-0001</t>
  </si>
  <si>
    <t>　　・緊急時対応の構築</t>
  </si>
  <si>
    <t>FAX</t>
  </si>
  <si>
    <t>令和　〇〇　年　〇　月　〇　日　　　　○曜日　　　　　　　　　　　AM・PM</t>
  </si>
  <si>
    <t>053-526-0002</t>
  </si>
  <si>
    <t>１０班</t>
  </si>
  <si>
    <t>その他の飲食物</t>
  </si>
  <si>
    <t>期　日</t>
  </si>
  <si>
    <t>朝　食</t>
  </si>
  <si>
    <t>２４班</t>
  </si>
  <si>
    <t>11 指導者</t>
  </si>
  <si>
    <t>昼　食</t>
  </si>
  <si>
    <t>TEL・FAX</t>
  </si>
  <si>
    <t>１３班</t>
  </si>
  <si>
    <t>・団体責任者【　　　　　　　】</t>
  </si>
  <si>
    <t>品名・価格</t>
  </si>
  <si>
    <t>商品名</t>
  </si>
  <si>
    <t>番号・個数</t>
  </si>
  <si>
    <t>受渡日時</t>
  </si>
  <si>
    <t>食</t>
  </si>
  <si>
    <t xml:space="preserve"> ※当日食物アレルギー対応者　　　　　　　　　　　　様</t>
  </si>
  <si>
    <r>
      <t>２</t>
    </r>
    <r>
      <rPr>
        <sz val="11"/>
        <color indexed="10"/>
        <rFont val="ＭＳ Ｐゴシック"/>
        <family val="3"/>
      </rPr>
      <t>４</t>
    </r>
    <r>
      <rPr>
        <sz val="11"/>
        <rFont val="ＭＳ Ｐゴシック"/>
        <family val="3"/>
      </rPr>
      <t>食</t>
    </r>
  </si>
  <si>
    <t>ﾍﾟｯﾄﾎﾞﾄﾙ￥120
（470ｍｌ～555ｍｌ）
※種類よって</t>
  </si>
  <si>
    <t>　①緑茶
　②麦茶
　③スポーツ
　④水</t>
  </si>
  <si>
    <t>　　・責任者や役割の明確化</t>
  </si>
  <si>
    <r>
      <t>８</t>
    </r>
    <r>
      <rPr>
        <sz val="11"/>
        <rFont val="ＭＳ Ｐゴシック"/>
        <family val="3"/>
      </rPr>
      <t>月　</t>
    </r>
    <r>
      <rPr>
        <sz val="11"/>
        <color indexed="10"/>
        <rFont val="ＭＳ Ｐゴシック"/>
        <family val="3"/>
      </rPr>
      <t>１７</t>
    </r>
    <r>
      <rPr>
        <sz val="11"/>
        <rFont val="ＭＳ Ｐゴシック"/>
        <family val="3"/>
      </rPr>
      <t>日　</t>
    </r>
    <r>
      <rPr>
        <sz val="11"/>
        <color indexed="10"/>
        <rFont val="ＭＳ Ｐゴシック"/>
        <family val="3"/>
      </rPr>
      <t>１５</t>
    </r>
    <r>
      <rPr>
        <sz val="11"/>
        <rFont val="ＭＳ Ｐゴシック"/>
        <family val="3"/>
      </rPr>
      <t>時</t>
    </r>
  </si>
  <si>
    <r>
      <t>幼</t>
    </r>
    <r>
      <rPr>
        <sz val="9"/>
        <rFont val="ＭＳ Ｐゴシック"/>
        <family val="3"/>
      </rPr>
      <t>児</t>
    </r>
    <r>
      <rPr>
        <sz val="11"/>
        <rFont val="ＭＳ Ｐゴシック"/>
        <family val="3"/>
      </rPr>
      <t>　　　　</t>
    </r>
    <r>
      <rPr>
        <sz val="11"/>
        <color indexed="10"/>
        <rFont val="ＭＳ Ｐゴシック"/>
        <family val="3"/>
      </rPr>
      <t>２</t>
    </r>
    <r>
      <rPr>
        <sz val="11"/>
        <rFont val="ＭＳ Ｐゴシック"/>
        <family val="3"/>
      </rPr>
      <t>食</t>
    </r>
  </si>
  <si>
    <t>２班</t>
  </si>
  <si>
    <r>
      <t>ピ</t>
    </r>
    <r>
      <rPr>
        <sz val="11"/>
        <color indexed="10"/>
        <rFont val="ＭＳ Ｐゴシック"/>
        <family val="3"/>
      </rPr>
      <t>ザ</t>
    </r>
    <r>
      <rPr>
        <sz val="11"/>
        <rFont val="ＭＳ Ｐゴシック"/>
        <family val="3"/>
      </rPr>
      <t>食</t>
    </r>
  </si>
  <si>
    <t xml:space="preserve"> 月　　日　　　時</t>
  </si>
  <si>
    <r>
      <t>弁</t>
    </r>
    <r>
      <rPr>
        <sz val="11"/>
        <color indexed="10"/>
        <rFont val="ＭＳ Ｐゴシック"/>
        <family val="3"/>
      </rPr>
      <t>当</t>
    </r>
    <r>
      <rPr>
        <sz val="11"/>
        <rFont val="ＭＳ Ｐゴシック"/>
        <family val="3"/>
      </rPr>
      <t>食</t>
    </r>
  </si>
  <si>
    <t>静岡県立三ケ日青年の家</t>
  </si>
  <si>
    <t>５コース４班</t>
  </si>
  <si>
    <t>ブリック￥100
（250ｍｌ）</t>
  </si>
  <si>
    <t>Aコース１１班</t>
  </si>
  <si>
    <t>　①りんご・②ぶどう
　③オレンジ</t>
  </si>
  <si>
    <t>　①クリーム・②あん
　③ジャム・④メロン</t>
  </si>
  <si>
    <t>担当所員（艇長）</t>
  </si>
  <si>
    <t>①　26</t>
  </si>
  <si>
    <r>
      <t>８</t>
    </r>
    <r>
      <rPr>
        <sz val="11"/>
        <rFont val="ＭＳ Ｐゴシック"/>
        <family val="3"/>
      </rPr>
      <t>月　</t>
    </r>
    <r>
      <rPr>
        <sz val="11"/>
        <color indexed="10"/>
        <rFont val="ＭＳ Ｐゴシック"/>
        <family val="3"/>
      </rPr>
      <t>１７</t>
    </r>
    <r>
      <rPr>
        <sz val="11"/>
        <rFont val="ＭＳ Ｐゴシック"/>
        <family val="3"/>
      </rPr>
      <t>日</t>
    </r>
    <r>
      <rPr>
        <sz val="11"/>
        <color indexed="10"/>
        <rFont val="ＭＳ Ｐゴシック"/>
        <family val="3"/>
      </rPr>
      <t>　２０</t>
    </r>
    <r>
      <rPr>
        <sz val="11"/>
        <rFont val="ＭＳ Ｐゴシック"/>
        <family val="3"/>
      </rPr>
      <t>時</t>
    </r>
  </si>
  <si>
    <t>ケーキ￥400</t>
  </si>
  <si>
    <t>弁当注文欄</t>
  </si>
  <si>
    <t xml:space="preserve"> 九重弁当 </t>
  </si>
  <si>
    <r>
      <t>８</t>
    </r>
    <r>
      <rPr>
        <sz val="11"/>
        <rFont val="ＭＳ Ｐゴシック"/>
        <family val="3"/>
      </rPr>
      <t>月</t>
    </r>
    <r>
      <rPr>
        <sz val="11"/>
        <color indexed="10"/>
        <rFont val="ＭＳ Ｐゴシック"/>
        <family val="3"/>
      </rPr>
      <t>１８</t>
    </r>
    <r>
      <rPr>
        <sz val="11"/>
        <rFont val="ＭＳ Ｐゴシック"/>
        <family val="3"/>
      </rPr>
      <t>日</t>
    </r>
    <r>
      <rPr>
        <sz val="11"/>
        <color indexed="10"/>
        <rFont val="ＭＳ Ｐゴシック"/>
        <family val="3"/>
      </rPr>
      <t>１２</t>
    </r>
    <r>
      <rPr>
        <sz val="11"/>
        <rFont val="ＭＳ Ｐゴシック"/>
        <family val="3"/>
      </rPr>
      <t>時</t>
    </r>
  </si>
  <si>
    <r>
      <t>※</t>
    </r>
    <r>
      <rPr>
        <b/>
        <sz val="11"/>
        <rFont val="ＭＳ Ｐゴシック"/>
        <family val="3"/>
      </rPr>
      <t>商品名に番号があるものは個数欄に商品番号と数量を記載ください。
※変更及びキャンセルは</t>
    </r>
    <r>
      <rPr>
        <b/>
        <u val="single"/>
        <sz val="11"/>
        <rFont val="ＭＳ Ｐゴシック"/>
        <family val="3"/>
      </rPr>
      <t>4日前まで</t>
    </r>
    <r>
      <rPr>
        <b/>
        <sz val="11"/>
        <rFont val="ＭＳ Ｐゴシック"/>
        <family val="3"/>
      </rPr>
      <t>となります。それ以降はキャンセル
　できません。
※弁当の内容については別紙のメニュー表からお選びください。
※その他の飲食物のアレルギー対応はできません。</t>
    </r>
  </si>
  <si>
    <t>２コース２班</t>
  </si>
  <si>
    <t>※幼児メニューは小学生未満が対象となります。また、アレルギー対応はできません。除去食のみの対応とさせていただきます。</t>
  </si>
  <si>
    <t>会計の内訳</t>
  </si>
  <si>
    <r>
      <t>朝</t>
    </r>
    <r>
      <rPr>
        <sz val="11"/>
        <rFont val="ＭＳ Ｐゴシック"/>
        <family val="3"/>
      </rPr>
      <t xml:space="preserve">食（450円）
</t>
    </r>
    <r>
      <rPr>
        <sz val="10"/>
        <rFont val="ＭＳ Ｐゴシック"/>
        <family val="3"/>
      </rPr>
      <t>幼児（350円）</t>
    </r>
  </si>
  <si>
    <t>Bコース１０班</t>
  </si>
  <si>
    <t>≪活動プログラム時の団体指導者の役割分担表≫</t>
  </si>
  <si>
    <t>・連絡車両（活動時の巡回、搬送用車両）【　　　　　　　】</t>
  </si>
  <si>
    <t>14（交代１）</t>
  </si>
  <si>
    <t>昼食（600円）
幼児（420円）</t>
  </si>
  <si>
    <t>２コース７班</t>
  </si>
  <si>
    <t>夕食（900円）
幼児（480円）</t>
  </si>
  <si>
    <r>
      <t>１</t>
    </r>
    <r>
      <rPr>
        <sz val="11"/>
        <color indexed="10"/>
        <rFont val="ＭＳ Ｐゴシック"/>
        <family val="3"/>
      </rPr>
      <t>２</t>
    </r>
    <r>
      <rPr>
        <sz val="11"/>
        <rFont val="ＭＳ Ｐゴシック"/>
        <family val="3"/>
      </rPr>
      <t>食</t>
    </r>
  </si>
  <si>
    <r>
      <t>６</t>
    </r>
    <r>
      <rPr>
        <sz val="11"/>
        <rFont val="ＭＳ Ｐゴシック"/>
        <family val="3"/>
      </rPr>
      <t>食</t>
    </r>
  </si>
  <si>
    <t>○要項の作成・提出（下記項目を必ず記載）</t>
  </si>
  <si>
    <t>九重弁当６食、クリームパン６個、緑茶・ウーロン茶各６本 、 ピザＭ２セット、ドリンク・デザート６セット、バーベキュー６セット</t>
  </si>
  <si>
    <t>４班</t>
  </si>
  <si>
    <r>
      <t>１</t>
    </r>
    <r>
      <rPr>
        <sz val="11"/>
        <color indexed="10"/>
        <rFont val="ＭＳ Ｐゴシック"/>
        <family val="3"/>
      </rPr>
      <t>８</t>
    </r>
    <r>
      <rPr>
        <sz val="11"/>
        <rFont val="ＭＳ Ｐゴシック"/>
        <family val="3"/>
      </rPr>
      <t>食</t>
    </r>
  </si>
  <si>
    <t>９外側</t>
  </si>
  <si>
    <t>Bコース１３班</t>
  </si>
  <si>
    <t>九重弁当２０食、クリームパン２０個、緑茶・ウーロン茶各２０本 、 ピザL５セット、ドリンク・デザート２０セット、バーベキュー1０セット</t>
  </si>
  <si>
    <t>・連絡担当（人員・状況把握、所員との連絡・調整）【　　　　　　　】</t>
  </si>
  <si>
    <r>
      <t>４</t>
    </r>
    <r>
      <rPr>
        <sz val="11"/>
        <rFont val="ＭＳ Ｐゴシック"/>
        <family val="3"/>
      </rPr>
      <t>食</t>
    </r>
  </si>
  <si>
    <t>２２班</t>
  </si>
  <si>
    <r>
      <t>２</t>
    </r>
    <r>
      <rPr>
        <sz val="11"/>
        <rFont val="ＭＳ Ｐゴシック"/>
        <family val="3"/>
      </rPr>
      <t>食</t>
    </r>
  </si>
  <si>
    <t>ピザ作り</t>
  </si>
  <si>
    <t>有り</t>
  </si>
  <si>
    <t>価格</t>
  </si>
  <si>
    <t>１　研修の実施について</t>
  </si>
  <si>
    <r>
      <t>計</t>
    </r>
    <r>
      <rPr>
        <sz val="11"/>
        <rFont val="ＭＳ Ｐゴシック"/>
        <family val="3"/>
      </rPr>
      <t>　　　　</t>
    </r>
    <r>
      <rPr>
        <sz val="11"/>
        <color indexed="10"/>
        <rFont val="ＭＳ Ｐゴシック"/>
        <family val="3"/>
      </rPr>
      <t>７</t>
    </r>
    <r>
      <rPr>
        <sz val="11"/>
        <rFont val="ＭＳ Ｐゴシック"/>
        <family val="3"/>
      </rPr>
      <t>　セット</t>
    </r>
  </si>
  <si>
    <t>・ドラム缶オ－ブン担当【　　　　　　　】　【　　　　　　　】【　　　　　　　】【　　　　　　　】</t>
  </si>
  <si>
    <t>（例）　皆で協力して最後までやり遂げる　　　　　　　　　　　</t>
  </si>
  <si>
    <t>緑ゼッケン</t>
  </si>
  <si>
    <t>青ゼッケン</t>
  </si>
  <si>
    <t>②　Lサイズ（直径35ｃｍ）</t>
  </si>
  <si>
    <t>13（交代１）</t>
  </si>
  <si>
    <r>
      <t>（</t>
    </r>
    <r>
      <rPr>
        <sz val="11"/>
        <rFont val="ＭＳ Ｐゴシック"/>
        <family val="3"/>
      </rPr>
      <t>　　　</t>
    </r>
    <r>
      <rPr>
        <sz val="11"/>
        <color indexed="10"/>
        <rFont val="ＭＳ Ｐゴシック"/>
        <family val="3"/>
      </rPr>
      <t>２６</t>
    </r>
    <r>
      <rPr>
        <sz val="11"/>
        <rFont val="ＭＳ Ｐゴシック"/>
        <family val="3"/>
      </rPr>
      <t>　　）　　セット</t>
    </r>
  </si>
  <si>
    <r>
      <t>計</t>
    </r>
    <r>
      <rPr>
        <sz val="11"/>
        <rFont val="ＭＳ Ｐゴシック"/>
        <family val="3"/>
      </rPr>
      <t>　　　</t>
    </r>
    <r>
      <rPr>
        <sz val="11"/>
        <color indexed="10"/>
        <rFont val="ＭＳ Ｐゴシック"/>
        <family val="3"/>
      </rPr>
      <t>２６</t>
    </r>
    <r>
      <rPr>
        <sz val="11"/>
        <rFont val="ＭＳ Ｐゴシック"/>
        <family val="3"/>
      </rPr>
      <t>　 セット</t>
    </r>
  </si>
  <si>
    <t>※ローボートの上下架補助は全員お願いします。</t>
  </si>
  <si>
    <t>バーベキュー　　　　（ソフトドリンク付）</t>
  </si>
  <si>
    <r>
      <t>（</t>
    </r>
    <r>
      <rPr>
        <sz val="11"/>
        <rFont val="ＭＳ Ｐゴシック"/>
        <family val="3"/>
      </rPr>
      <t>　　　</t>
    </r>
    <r>
      <rPr>
        <sz val="11"/>
        <color indexed="10"/>
        <rFont val="ＭＳ Ｐゴシック"/>
        <family val="3"/>
      </rPr>
      <t>１６</t>
    </r>
    <r>
      <rPr>
        <sz val="11"/>
        <rFont val="ＭＳ Ｐゴシック"/>
        <family val="3"/>
      </rPr>
      <t>　　）　　セット</t>
    </r>
  </si>
  <si>
    <r>
      <t>ミ</t>
    </r>
    <r>
      <rPr>
        <sz val="11"/>
        <rFont val="ＭＳ Ｐゴシック"/>
        <family val="3"/>
      </rPr>
      <t>ックス（　　　　　）セット ・ カレー（　　　</t>
    </r>
    <r>
      <rPr>
        <sz val="11"/>
        <color indexed="10"/>
        <rFont val="ＭＳ Ｐゴシック"/>
        <family val="3"/>
      </rPr>
      <t>　</t>
    </r>
    <r>
      <rPr>
        <sz val="11"/>
        <rFont val="ＭＳ Ｐゴシック"/>
        <family val="3"/>
      </rPr>
      <t>　）セット</t>
    </r>
  </si>
  <si>
    <r>
      <t>計</t>
    </r>
    <r>
      <rPr>
        <sz val="11"/>
        <rFont val="ＭＳ Ｐゴシック"/>
        <family val="3"/>
      </rPr>
      <t>　　　</t>
    </r>
    <r>
      <rPr>
        <sz val="11"/>
        <color indexed="10"/>
        <rFont val="ＭＳ Ｐゴシック"/>
        <family val="3"/>
      </rPr>
      <t>１６</t>
    </r>
    <r>
      <rPr>
        <sz val="11"/>
        <rFont val="ＭＳ Ｐゴシック"/>
        <family val="3"/>
      </rPr>
      <t>　セット</t>
    </r>
  </si>
  <si>
    <t>　　（　）</t>
  </si>
  <si>
    <t>※サイズ、量についてはプログラムガイド参照　　　　　　　　　　　　　　　　　　　※バーベキューはお１人様１セットの注文をお願いします。　　　　　　　　　　　　　（10セットからのご注文にて承ります。）</t>
  </si>
  <si>
    <r>
      <t>　</t>
    </r>
    <r>
      <rPr>
        <sz val="18"/>
        <rFont val="ＭＳ Ｐゴシック"/>
        <family val="3"/>
      </rPr>
      <t>　　団体責任者（　　　　　　　　　　　　　　　　　　 　　　　　　　 ）</t>
    </r>
    <r>
      <rPr>
        <sz val="12"/>
        <color indexed="10"/>
        <rFont val="ＭＳ Ｐゴシック"/>
        <family val="3"/>
      </rPr>
      <t>※活動時、本部に待機していただきます。</t>
    </r>
    <r>
      <rPr>
        <sz val="12"/>
        <rFont val="ＭＳ Ｐゴシック"/>
        <family val="3"/>
      </rPr>
      <t>　</t>
    </r>
    <r>
      <rPr>
        <sz val="14"/>
        <rFont val="ＭＳ Ｐゴシック"/>
        <family val="3"/>
      </rPr>
      <t>　</t>
    </r>
  </si>
  <si>
    <t>無し</t>
  </si>
  <si>
    <t>個　数</t>
  </si>
  <si>
    <t>Bコース１２班</t>
  </si>
  <si>
    <t>ブリック￥100
（250ｍｌ）</t>
  </si>
  <si>
    <t>ケーキ￥400</t>
  </si>
  <si>
    <t>※別々に請求書及び領収書が必要な場合は、事前にお伝えください。</t>
  </si>
  <si>
    <t>ミックス（　　　　　）セット ・ カレー（　　　　　）セット</t>
  </si>
  <si>
    <t>（　　　　　　　）　　セット</t>
  </si>
  <si>
    <t>計　　　　　　 セット</t>
  </si>
  <si>
    <r>
      <t>　</t>
    </r>
    <r>
      <rPr>
        <b/>
        <sz val="18"/>
        <rFont val="ＭＳ Ｐゴシック"/>
        <family val="3"/>
      </rPr>
      <t>　　　　　　　　　　　　　　　　　　　　　　　　　</t>
    </r>
    <r>
      <rPr>
        <b/>
        <u val="single"/>
        <sz val="18"/>
        <rFont val="ＭＳ Ｐゴシック"/>
        <family val="3"/>
      </rPr>
      <t>食事アレルギー対応表</t>
    </r>
    <r>
      <rPr>
        <b/>
        <sz val="18"/>
        <rFont val="ＭＳ Ｐゴシック"/>
        <family val="3"/>
      </rPr>
      <t>　　　　　　　　　　　　　　　　　　　　</t>
    </r>
    <r>
      <rPr>
        <b/>
        <sz val="12"/>
        <rFont val="ＭＳ Ｐゴシック"/>
        <family val="3"/>
      </rPr>
      <t>（別紙１）</t>
    </r>
  </si>
  <si>
    <t>　利用日： 令和   　 年  　　月　　日（　　）～　　日（　　）</t>
  </si>
  <si>
    <t>　　　　　　　　　　　　　　　　　　　様</t>
  </si>
  <si>
    <t>　　　　　　　　　　　　　　　　　　　　　　　　　　　　　１　　　２　　　３　　　４　　　５　　　６　　　７　　　８　　　９　　　１０　　　１１　　　１２　　　・・・</t>
  </si>
  <si>
    <t>４コース１班</t>
  </si>
  <si>
    <t>　　　　　　　　　　　様</t>
  </si>
  <si>
    <t xml:space="preserve">  TEL   ( 　　  ) - 　　　   -  　</t>
  </si>
  <si>
    <t xml:space="preserve">  FAX  (  　  ) -  　　　  - 　　</t>
  </si>
  <si>
    <t>団体利用者様　記載欄</t>
  </si>
  <si>
    <t>１０（交代）</t>
  </si>
  <si>
    <t>三ケ日青年の家　記載欄</t>
  </si>
  <si>
    <t>該当食物アレルギー</t>
  </si>
  <si>
    <r>
      <t>【</t>
    </r>
    <r>
      <rPr>
        <sz val="11"/>
        <rFont val="ＭＳ Ｐゴシック"/>
        <family val="3"/>
      </rPr>
      <t xml:space="preserve">記載例】
</t>
    </r>
    <r>
      <rPr>
        <sz val="10"/>
        <rFont val="ＭＳ Ｐゴシック"/>
        <family val="3"/>
      </rPr>
      <t xml:space="preserve">みっかび　はまたろう
</t>
    </r>
    <r>
      <rPr>
        <u val="single"/>
        <sz val="8"/>
        <rFont val="ＭＳ Ｐゴシック"/>
        <family val="3"/>
      </rPr>
      <t>※ひらがなでお願いします</t>
    </r>
  </si>
  <si>
    <t>２コース５班</t>
  </si>
  <si>
    <t>３３班</t>
  </si>
  <si>
    <t>・本部/責任者（青年の家待機）【　　　　　　　】</t>
  </si>
  <si>
    <t>卵</t>
  </si>
  <si>
    <r>
      <t>つ</t>
    </r>
    <r>
      <rPr>
        <sz val="8"/>
        <rFont val="ＭＳ Ｐゴシック"/>
        <family val="3"/>
      </rPr>
      <t>なぎは問題無し。　</t>
    </r>
    <r>
      <rPr>
        <u val="single"/>
        <sz val="8"/>
        <rFont val="ＭＳ Ｐゴシック"/>
        <family val="3"/>
      </rPr>
      <t>※マヨネーズ（生卵）も確認ください</t>
    </r>
  </si>
  <si>
    <t>代替え・除去</t>
  </si>
  <si>
    <t>カツ丼⇒ソースカツ丼　　厚焼き玉子⇒ウインナー</t>
  </si>
  <si>
    <t>えび・カニ</t>
  </si>
  <si>
    <t>３コース７班</t>
  </si>
  <si>
    <t>海老・カニは調味料に含まれていてもダメ。</t>
  </si>
  <si>
    <t>Aコース３班</t>
  </si>
  <si>
    <t>２７班</t>
  </si>
  <si>
    <t>・南桟橋（監視）【　　　　　　　】【　　　　　　　】【　　　　　　　】</t>
  </si>
  <si>
    <t>乳製品</t>
  </si>
  <si>
    <t>１２班</t>
  </si>
  <si>
    <t>野菜サラダ⇒ドレッシングはかけません</t>
  </si>
  <si>
    <t>連絡先</t>
  </si>
  <si>
    <t>まで</t>
  </si>
  <si>
    <t>その他</t>
  </si>
  <si>
    <t>コース（ 　神ポイ　・　スーパー５　　）</t>
  </si>
  <si>
    <r>
      <t>　</t>
    </r>
    <r>
      <rPr>
        <sz val="18"/>
        <rFont val="ＭＳ Ｐゴシック"/>
        <family val="3"/>
      </rPr>
      <t>　　団体名　　　（　　　　　　　</t>
    </r>
    <r>
      <rPr>
        <sz val="18"/>
        <color indexed="10"/>
        <rFont val="ＭＳ Ｐゴシック"/>
        <family val="3"/>
      </rPr>
      <t>三ケ日海洋少年団</t>
    </r>
    <r>
      <rPr>
        <sz val="18"/>
        <rFont val="ＭＳ Ｐゴシック"/>
        <family val="3"/>
      </rPr>
      <t>　　　　　　　）</t>
    </r>
  </si>
  <si>
    <t>１コース３班</t>
  </si>
  <si>
    <t>３４班</t>
  </si>
  <si>
    <t>　☆ハイキング</t>
  </si>
  <si>
    <t>１コース４班</t>
  </si>
  <si>
    <t>１コース５班</t>
  </si>
  <si>
    <t>１コース７班</t>
  </si>
  <si>
    <t>２コース４班</t>
  </si>
  <si>
    <t xml:space="preserve"> ※  20人以上は副担当をつける。</t>
  </si>
  <si>
    <t>２コース６班</t>
  </si>
  <si>
    <t>１班</t>
  </si>
  <si>
    <t>絆（前半）</t>
  </si>
  <si>
    <t>４コース２班</t>
  </si>
  <si>
    <t>４コース４班</t>
  </si>
  <si>
    <t>８外側</t>
  </si>
  <si>
    <t>Bコース４班</t>
  </si>
  <si>
    <t>の上、２部ご用意いただき、事前打合せの際に１部ご持参ください。</t>
  </si>
  <si>
    <t>４コース５班</t>
  </si>
  <si>
    <t>４コース７班</t>
  </si>
  <si>
    <t>５コース１班</t>
  </si>
  <si>
    <t>９班</t>
  </si>
  <si>
    <t>５コース２班</t>
  </si>
  <si>
    <t>５コース３班</t>
  </si>
  <si>
    <t>５コース５班</t>
  </si>
  <si>
    <t>　この調査は、海洋活動を円滑かつ効果的に行うために役立てたいと思いますので、次の諸項目についてご記入</t>
  </si>
  <si>
    <t>５コース６班</t>
  </si>
  <si>
    <t>５コース７班</t>
  </si>
  <si>
    <t>１１班</t>
  </si>
  <si>
    <t>２３班</t>
  </si>
  <si>
    <t>１内側</t>
  </si>
  <si>
    <t>ミニウォークラリー　活動名簿</t>
  </si>
  <si>
    <t>⑦指導者　　　【　　　　　　　　　　】携帯電話（　　　　　　　　　　　　　　　　　　　　）</t>
  </si>
  <si>
    <t>Aコース１班</t>
  </si>
  <si>
    <t>Aコース５班</t>
  </si>
  <si>
    <t>Aコース６班</t>
  </si>
  <si>
    <t>３１班</t>
  </si>
  <si>
    <t>Aコース８班</t>
  </si>
  <si>
    <t>14（交代２）</t>
  </si>
  <si>
    <t>Aコース９班</t>
  </si>
  <si>
    <t>Aコース１４班</t>
  </si>
  <si>
    <t>Bコース１班</t>
  </si>
  <si>
    <t>Bコース２班</t>
  </si>
  <si>
    <t>Bコース６班</t>
  </si>
  <si>
    <t>Bコース７班</t>
  </si>
  <si>
    <t>Bコース８班</t>
  </si>
  <si>
    <t>Bコース９班</t>
  </si>
  <si>
    <t>７外側</t>
  </si>
  <si>
    <t>Bコース１４班</t>
  </si>
  <si>
    <t>ナイトウォーク　活動名簿　（　１．５km　右　・　左　）</t>
  </si>
  <si>
    <t>３班</t>
  </si>
  <si>
    <t>５班</t>
  </si>
  <si>
    <t>７班</t>
  </si>
  <si>
    <t>８班</t>
  </si>
  <si>
    <t>１４班</t>
  </si>
  <si>
    <t>１５班</t>
  </si>
  <si>
    <t>研修期間</t>
  </si>
  <si>
    <t>・避難誘導担当【　　　　　　　】【　　　　　　　】【　　　　　　　】【　　　　　　　】【　　　　　　　】</t>
  </si>
  <si>
    <t>（指導上で必要な配慮等）</t>
  </si>
  <si>
    <t>１８班</t>
  </si>
  <si>
    <t>④指導者　　　【　　　　　　　　　　】携帯電話（　　　　　　　　　　　　　　　　　　　　）</t>
  </si>
  <si>
    <t>１９班</t>
  </si>
  <si>
    <t>２０班</t>
  </si>
  <si>
    <t>２５班</t>
  </si>
  <si>
    <t>２８班</t>
  </si>
  <si>
    <t>・説明【　　　　　　　】</t>
  </si>
  <si>
    <t>３５班</t>
  </si>
  <si>
    <t>　　　　　　　　　　　　　　　　　　　　　　　　　　　　　　活動名簿　　　　　　　　</t>
  </si>
  <si>
    <t>活動名：</t>
  </si>
  <si>
    <t>③指導者　　　【　　　　　　　　　　】携帯電話（　　　　　　　　　　　　　　　　　　　　）</t>
  </si>
  <si>
    <t>海 洋 活 動 に 関 す る 調 査</t>
  </si>
  <si>
    <t>実施日：令和　　　年　　　月　　　日(　　　)</t>
  </si>
  <si>
    <t>団体名：</t>
  </si>
  <si>
    <t>10班</t>
  </si>
  <si>
    <t>団体名</t>
  </si>
  <si>
    <t>　月　　　日　　～　　　　月　　　日</t>
  </si>
  <si>
    <t>※実施プログラムに○を付けてください。</t>
  </si>
  <si>
    <t>この研修を実施するにあたってのめあてや、研修実施でどのような成果を期待されていますか。</t>
  </si>
  <si>
    <t>２　団体や研修生の実態など</t>
  </si>
  <si>
    <t>乗船艇</t>
  </si>
  <si>
    <t xml:space="preserve">足を骨折しているが、活動には参加。乗下船時の配慮が必要。
</t>
  </si>
  <si>
    <t>配慮の必要な　　　　研修生名</t>
  </si>
  <si>
    <t>乗船番号</t>
  </si>
  <si>
    <t>配慮事項</t>
  </si>
  <si>
    <t>団体や研修生の実態から特徴的なものをご記入ください。</t>
  </si>
  <si>
    <t>※指導者人数（　　　　　人）</t>
  </si>
  <si>
    <t>・ハマナコタロウ</t>
  </si>
  <si>
    <t>4番内側</t>
  </si>
  <si>
    <t xml:space="preserve">男女の仲も良く、明るく元気な児童が多い。何事にも進んで取り組む。
</t>
  </si>
  <si>
    <t>艇長（所員）</t>
  </si>
  <si>
    <t>カッター乗船者名簿（カタカナ）</t>
  </si>
  <si>
    <r>
      <t>　</t>
    </r>
    <r>
      <rPr>
        <sz val="16"/>
        <rFont val="ＭＳ Ｐゴシック"/>
        <family val="3"/>
      </rPr>
      <t>　　令和　</t>
    </r>
    <r>
      <rPr>
        <sz val="16"/>
        <color indexed="10"/>
        <rFont val="ＭＳ Ｐゴシック"/>
        <family val="3"/>
      </rPr>
      <t>２　</t>
    </r>
    <r>
      <rPr>
        <sz val="16"/>
        <rFont val="ＭＳ Ｐゴシック"/>
        <family val="3"/>
      </rPr>
      <t>年</t>
    </r>
    <r>
      <rPr>
        <sz val="16"/>
        <color indexed="10"/>
        <rFont val="ＭＳ Ｐゴシック"/>
        <family val="3"/>
      </rPr>
      <t>　４　</t>
    </r>
    <r>
      <rPr>
        <sz val="16"/>
        <rFont val="ＭＳ Ｐゴシック"/>
        <family val="3"/>
      </rPr>
      <t>月</t>
    </r>
    <r>
      <rPr>
        <sz val="16"/>
        <color indexed="10"/>
        <rFont val="ＭＳ Ｐゴシック"/>
        <family val="3"/>
      </rPr>
      <t>　１</t>
    </r>
    <r>
      <rPr>
        <sz val="16"/>
        <rFont val="ＭＳ Ｐゴシック"/>
        <family val="3"/>
      </rPr>
      <t>　日　</t>
    </r>
    <r>
      <rPr>
        <sz val="16"/>
        <color indexed="10"/>
        <rFont val="ＭＳ Ｐゴシック"/>
        <family val="3"/>
      </rPr>
      <t>水　</t>
    </r>
    <r>
      <rPr>
        <sz val="16"/>
        <rFont val="ＭＳ Ｐゴシック"/>
        <family val="3"/>
      </rPr>
      <t>曜日　　　　　AM　　　 ・　　　　PM　</t>
    </r>
  </si>
  <si>
    <t>前半　・　後半　　　９Ｍ艇（　絆　・　希望　）</t>
  </si>
  <si>
    <t>13（交代２）</t>
  </si>
  <si>
    <t>２外側</t>
  </si>
  <si>
    <t>・カード設置【　　　　　　　】【　　　　　　　】【　　　　　　　】【　　　　　　　】【　　　　　　　】</t>
  </si>
  <si>
    <t>２内側</t>
  </si>
  <si>
    <t>ダブルハルカヌー2号艇</t>
  </si>
  <si>
    <t>１外側</t>
  </si>
  <si>
    <t>ミッカビタロウ（○）</t>
  </si>
  <si>
    <t>４外側</t>
  </si>
  <si>
    <t>３内側</t>
  </si>
  <si>
    <t>３外側</t>
  </si>
  <si>
    <t>５内側</t>
  </si>
  <si>
    <t>８内側</t>
  </si>
  <si>
    <t>７内側</t>
  </si>
  <si>
    <t>１０外側</t>
  </si>
  <si>
    <t>９内側</t>
  </si>
  <si>
    <t>三ケ日青年の家クラブ</t>
  </si>
  <si>
    <t>１２内側</t>
  </si>
  <si>
    <t>乗船指導者</t>
  </si>
  <si>
    <t>☆フジ イチロウ（○）</t>
  </si>
  <si>
    <t>指揮艇 主担当（カヌー）</t>
  </si>
  <si>
    <t>指導者</t>
  </si>
  <si>
    <t>乗船者合計</t>
  </si>
  <si>
    <t>人</t>
  </si>
  <si>
    <t>　　　　　　　　　　指導時の整列、人員確認時（安否確認）の整列</t>
  </si>
  <si>
    <t>　　　　　　　　　　（「外側」席 研修生）　　</t>
  </si>
  <si>
    <t>　☆施設内緊急時における役割分担</t>
  </si>
  <si>
    <t>　　　　　　　　　　（「内側」席 研修生）　　</t>
  </si>
  <si>
    <r>
      <t>　</t>
    </r>
    <r>
      <rPr>
        <sz val="16"/>
        <rFont val="ＭＳ Ｐゴシック"/>
        <family val="3"/>
      </rPr>
      <t>　　令和　　</t>
    </r>
    <r>
      <rPr>
        <sz val="16"/>
        <color indexed="10"/>
        <rFont val="ＭＳ Ｐゴシック"/>
        <family val="3"/>
      </rPr>
      <t>　</t>
    </r>
    <r>
      <rPr>
        <sz val="16"/>
        <rFont val="ＭＳ Ｐゴシック"/>
        <family val="3"/>
      </rPr>
      <t>年</t>
    </r>
    <r>
      <rPr>
        <sz val="16"/>
        <color indexed="10"/>
        <rFont val="ＭＳ Ｐゴシック"/>
        <family val="3"/>
      </rPr>
      <t>　　　</t>
    </r>
    <r>
      <rPr>
        <sz val="16"/>
        <rFont val="ＭＳ Ｐゴシック"/>
        <family val="3"/>
      </rPr>
      <t>月</t>
    </r>
    <r>
      <rPr>
        <sz val="16"/>
        <color indexed="10"/>
        <rFont val="ＭＳ Ｐゴシック"/>
        <family val="3"/>
      </rPr>
      <t>　　</t>
    </r>
    <r>
      <rPr>
        <sz val="16"/>
        <rFont val="ＭＳ Ｐゴシック"/>
        <family val="3"/>
      </rPr>
      <t>　日　　</t>
    </r>
    <r>
      <rPr>
        <sz val="16"/>
        <color indexed="10"/>
        <rFont val="ＭＳ Ｐゴシック"/>
        <family val="3"/>
      </rPr>
      <t>　</t>
    </r>
    <r>
      <rPr>
        <sz val="16"/>
        <rFont val="ＭＳ Ｐゴシック"/>
        <family val="3"/>
      </rPr>
      <t>曜日　　　　　AM　　　 ・　　　　PM　</t>
    </r>
  </si>
  <si>
    <t>合計人数</t>
  </si>
  <si>
    <t>　　　団体名　　　（　　　　　　　　　　　　　　　　　　　　　　　　　　）</t>
  </si>
  <si>
    <t>指揮艇主担当</t>
  </si>
  <si>
    <t>救助艇ドライバー</t>
  </si>
  <si>
    <t>ハーバー受入</t>
  </si>
  <si>
    <t>指揮艇ドライバー</t>
  </si>
  <si>
    <t>救助艇クルー</t>
  </si>
  <si>
    <t>指揮艇クルー</t>
  </si>
  <si>
    <t>・中間【　　　　　　　】【　　　　　　　】【　　　　　　　】【　　　　　　　】</t>
  </si>
  <si>
    <r>
      <t>　</t>
    </r>
    <r>
      <rPr>
        <sz val="18"/>
        <rFont val="ＭＳ Ｐゴシック"/>
        <family val="3"/>
      </rPr>
      <t>　　団体責任者（　　　　　　　　</t>
    </r>
    <r>
      <rPr>
        <sz val="18"/>
        <color indexed="10"/>
        <rFont val="ＭＳ Ｐゴシック"/>
        <family val="3"/>
      </rPr>
      <t>ハマナコ　タロウ</t>
    </r>
    <r>
      <rPr>
        <sz val="18"/>
        <rFont val="ＭＳ Ｐゴシック"/>
        <family val="3"/>
      </rPr>
      <t>　　　　　　　 ）</t>
    </r>
    <r>
      <rPr>
        <sz val="12"/>
        <color indexed="10"/>
        <rFont val="ＭＳ Ｐゴシック"/>
        <family val="3"/>
      </rPr>
      <t>※活動時、本部に待機していただきます。</t>
    </r>
    <r>
      <rPr>
        <sz val="12"/>
        <rFont val="ＭＳ Ｐゴシック"/>
        <family val="3"/>
      </rPr>
      <t>　</t>
    </r>
    <r>
      <rPr>
        <sz val="14"/>
        <rFont val="ＭＳ Ｐゴシック"/>
        <family val="3"/>
      </rPr>
      <t>　</t>
    </r>
  </si>
  <si>
    <t>９（交代）</t>
  </si>
  <si>
    <t>研修実施日</t>
  </si>
  <si>
    <t>※指導者人数（　　　　人）、活動グループ（　　　　　Ｇ）</t>
  </si>
  <si>
    <t>団　体　名</t>
  </si>
  <si>
    <r>
      <t>　</t>
    </r>
    <r>
      <rPr>
        <sz val="11"/>
        <color indexed="8"/>
        <rFont val="ＭＳ Ｐゴシック"/>
        <family val="3"/>
      </rPr>
      <t>　　　　　　○○　○○　　</t>
    </r>
    <r>
      <rPr>
        <sz val="11"/>
        <color indexed="10"/>
        <rFont val="ＭＳ Ｐゴシック"/>
        <family val="3"/>
      </rPr>
      <t>※海洋活動時、本部に待機していただきます。</t>
    </r>
  </si>
  <si>
    <t>乗船者人数</t>
  </si>
  <si>
    <t>ダブルハルカヌー1号艇</t>
  </si>
  <si>
    <t>ミッカビハナコ　（△）</t>
  </si>
  <si>
    <t>※青年の家記入欄（団体は記入しないでください。）</t>
  </si>
  <si>
    <t>本　部</t>
  </si>
  <si>
    <t>指揮艇</t>
  </si>
  <si>
    <t>救助艇</t>
  </si>
  <si>
    <t>所長または副所長</t>
  </si>
  <si>
    <t>・出会いの広場【　　　　　　　】　　　　　　　　</t>
  </si>
  <si>
    <t>主担当・クルー</t>
  </si>
  <si>
    <t>クルー</t>
  </si>
  <si>
    <t>ドライバー</t>
  </si>
  <si>
    <t>団体責任者
（本部待機）</t>
  </si>
  <si>
    <t>12 艇長</t>
  </si>
  <si>
    <t>ローボート乗船者名簿（カタカナ）</t>
  </si>
  <si>
    <t>令和　〇〇　年　〇　月　〇　日　　　　　　　　　　　　　　　AM・PM　　　　</t>
  </si>
  <si>
    <t>引率責任者</t>
  </si>
  <si>
    <t>　　　　　　○○　○○</t>
  </si>
  <si>
    <t>赤ゼッケン</t>
  </si>
  <si>
    <t>氏名</t>
  </si>
  <si>
    <t>ボート2</t>
  </si>
  <si>
    <t>ボート4</t>
  </si>
  <si>
    <t>ボート5</t>
  </si>
  <si>
    <t>ボート7</t>
  </si>
  <si>
    <t>ボート12</t>
  </si>
  <si>
    <t>ボート13</t>
  </si>
  <si>
    <t>ボート14</t>
  </si>
  <si>
    <t>ボート15</t>
  </si>
  <si>
    <t>ボート16</t>
  </si>
  <si>
    <t>ボート19</t>
  </si>
  <si>
    <t>救助艇（ＲＷＣ）</t>
  </si>
  <si>
    <t>救助艇（レスキューボード）</t>
  </si>
  <si>
    <t>副担当（レスキューボード）</t>
  </si>
  <si>
    <t>令和　　　　　年　　　　月　　　　日　　　　　曜日　　　　　　AM　・ PM　　　　</t>
  </si>
  <si>
    <t>　☆活動時における役割分担</t>
  </si>
  <si>
    <t>※学校の場合は同行する校長先生や教頭先生　</t>
  </si>
  <si>
    <t>・連絡担当（全体把握・所員との打合せ、連絡・会計・情報収集）【　　　　　　　】</t>
  </si>
  <si>
    <t>・活動担当（活動の指導、研修生の把握）【　　　　　　　】</t>
  </si>
  <si>
    <t>・生活担当（研修生への生活指導）【　　　　　　　】</t>
  </si>
  <si>
    <t>・その他（　　　　　　　　　　）【　　　　　　　】　　　</t>
  </si>
  <si>
    <t>・遊具設置【　　　　　　　】【　　　　　　　】【　　　　　　　】【　　　　　　　】【　　　　　　　】</t>
  </si>
  <si>
    <t>・救護担当【　　　　　　　】</t>
  </si>
  <si>
    <t>・その他（　　　　　　　　　　）【　　　　　　　】　　　　・その他（　　　　　　　　　　）【　　　　　　　】</t>
  </si>
  <si>
    <t>①団体責任者【　　　　　　　　　　】携帯電話（　　　　　　　　　　　　　　　　　　　　）</t>
  </si>
  <si>
    <t>②連絡担当者【　　　　　　　　　　】携帯電話（　　　　　　　　　　　　　　　　　　　　）</t>
  </si>
  <si>
    <t>⑤指導者　　　【　　　　　　　　　　】携帯電話（　　　　　　　　　　　　　　　　　　　　）</t>
  </si>
  <si>
    <t>⑧指導者　　　【　　　　　　　　　　】携帯電話（　　　　　　　　　　　　　　　　　　　　）</t>
  </si>
  <si>
    <t>⑨指導者　　　【　　　　　　　　　　】携帯電話（　　　　　　　　　　　　　　　　　　　　）</t>
  </si>
  <si>
    <t>⑩指導者　　　【　　　　　　　　　　】携帯電話（　　　　　　　　　　　　　　　　　　　　）</t>
  </si>
  <si>
    <t>※いただいた個人情報はご利用にあたっての連絡に使用します。</t>
  </si>
  <si>
    <t>　☆サイクリング（　　　　　　コース）</t>
  </si>
  <si>
    <t>・救護【　　　　　　　】</t>
  </si>
  <si>
    <t>・最前列【　　　　　　　】　※下見実施者に限る</t>
  </si>
  <si>
    <t>・中間【　　　　　　　】【　　　　　　　】【　　　　　　　】【　　　　　　　】【　　　　　　　】【　　　　　　　】</t>
  </si>
  <si>
    <t>・最後尾【　　　　　　　】　※下見実施者に限る</t>
  </si>
  <si>
    <t>・最前列【　　　　　　　】※下見実施者に限る</t>
  </si>
  <si>
    <t>・最後尾【　　　　　　　】※下見実施者に限る</t>
  </si>
  <si>
    <t>・本部/責任者（青年の家待機）【　　　　　　　】</t>
  </si>
  <si>
    <t>・チェックポイントC【　　　　　　　】　　　　　　　　・チェックポイントD【　　　　　　　】</t>
  </si>
  <si>
    <t>　☆ナイトウォーク（１．５Km　右　・　左　コース）</t>
  </si>
  <si>
    <t>　☆いかだ遊び</t>
  </si>
  <si>
    <t>・本部/責任者（ハーバー待機）【　　　　　　　】</t>
  </si>
  <si>
    <t>・湖上/スロ－プ（いかだ乗降補助）【　　　　　　　】【　　　　　　　】【　　　　　　　】</t>
  </si>
  <si>
    <t>・中央桟橋（監視）【　　　　　　　】【　　　　　　　】【　　　　　　　】</t>
  </si>
  <si>
    <t>・西桟橋（監視）【　　　　　　　】【　　　　　　　】【　　　　　　　】</t>
  </si>
  <si>
    <t>・湖上/スロ－プ（水中での補助）【　　　　　　　】【　　　　　　　】【　　　　　　　】</t>
  </si>
  <si>
    <t>・先頭【　　　　　　　】【　　　　　　　】　　　　　　　　・後方【　　　　　　　】【　　　　　　　】</t>
  </si>
  <si>
    <t>・巡回【　　　　　　　】【　　　　　　　】【　　　　　　　】【　　　　　　　】</t>
  </si>
  <si>
    <t>※指導者人数（　　　人）、活動グループ（　　　　　Ｇ）</t>
  </si>
  <si>
    <t>・連絡車両【　　　　　　　】</t>
  </si>
  <si>
    <t>・誘導【　　　　　　　】【　　　　　　　】【　　　　　　　】</t>
  </si>
  <si>
    <t>・ホール【　　　　　　　】【　　　　　　　】【　　　　　　　】</t>
  </si>
  <si>
    <t>・巡回【　　　　　　　】【　　　　　　　】【　　　　　　　】【　　　　　　　】【　　　　　　　】【　　　　　　　】</t>
  </si>
  <si>
    <t>　☆昆虫カード集め</t>
  </si>
  <si>
    <t>・連絡車両【　　　　　　　】　</t>
  </si>
  <si>
    <t>　☆まるたアクティブ</t>
  </si>
  <si>
    <t>・連絡車両【　　　　　　　】</t>
  </si>
  <si>
    <t>　☆ピザ作り</t>
  </si>
  <si>
    <t>・食堂内指導【　　　　　　　】【　　　　　　　】【　　　　　　　】【　　　　　　　】</t>
  </si>
  <si>
    <t>（準備・火の管理・焼き上げ・片付け）</t>
  </si>
  <si>
    <t>・スロ－プ（監視）【　　　　　　　】【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</si>
</sst>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409]ggge&quot;年&quot;m&quot;月&quot;d&quot;日&quot;;@"/>
    <numFmt numFmtId="178" formatCode="[$-411]ggge&quot;年&quot;m&quot;月&quot;d&quot;日&quot;;@"/>
    <numFmt numFmtId="179" formatCode="0_);[Red]\(0\)"/>
    <numFmt numFmtId="180" formatCode="m/d;@"/>
  </numFmts>
  <fonts count="10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8"/>
      <name val="ＭＳ Ｐゴシック"/>
      <family val="3"/>
    </font>
    <font>
      <sz val="11"/>
      <color indexed="12"/>
      <name val="ＭＳ Ｐゴシック"/>
      <family val="3"/>
    </font>
    <font>
      <sz val="11"/>
      <name val="ＭＳ Ｐ明朝"/>
      <family val="1"/>
    </font>
    <font>
      <sz val="10"/>
      <name val="ＭＳ Ｐ明朝"/>
      <family val="1"/>
    </font>
    <font>
      <sz val="9"/>
      <name val="ＭＳ Ｐ明朝"/>
      <family val="1"/>
    </font>
    <font>
      <sz val="6"/>
      <name val="ＭＳ Ｐ明朝"/>
      <family val="1"/>
    </font>
    <font>
      <sz val="12"/>
      <name val="ＭＳ Ｐ明朝"/>
      <family val="1"/>
    </font>
    <font>
      <sz val="11"/>
      <color indexed="10"/>
      <name val="ＭＳ Ｐ明朝"/>
      <family val="1"/>
    </font>
    <font>
      <sz val="11"/>
      <color indexed="8"/>
      <name val="ＭＳ Ｐ明朝"/>
      <family val="1"/>
    </font>
    <font>
      <b/>
      <sz val="16"/>
      <name val="ＭＳ Ｐ明朝"/>
      <family val="1"/>
    </font>
    <font>
      <sz val="8"/>
      <name val="ＭＳ Ｐ明朝"/>
      <family val="1"/>
    </font>
    <font>
      <sz val="10"/>
      <color indexed="10"/>
      <name val="ＭＳ Ｐ明朝"/>
      <family val="1"/>
    </font>
    <font>
      <sz val="22"/>
      <name val="ＭＳ Ｐゴシック"/>
      <family val="3"/>
    </font>
    <font>
      <sz val="16"/>
      <name val="ＭＳ Ｐゴシック"/>
      <family val="3"/>
    </font>
    <font>
      <sz val="12"/>
      <name val="ＭＳ Ｐゴシック"/>
      <family val="3"/>
    </font>
    <font>
      <sz val="14"/>
      <name val="ＭＳ Ｐゴシック"/>
      <family val="3"/>
    </font>
    <font>
      <sz val="8"/>
      <name val="ＭＳ Ｐゴシック"/>
      <family val="3"/>
    </font>
    <font>
      <sz val="10"/>
      <name val="ＭＳ Ｐゴシック"/>
      <family val="3"/>
    </font>
    <font>
      <sz val="14"/>
      <color indexed="10"/>
      <name val="ＭＳ Ｐゴシック"/>
      <family val="3"/>
    </font>
    <font>
      <b/>
      <sz val="10"/>
      <name val="ＭＳ Ｐゴシック"/>
      <family val="3"/>
    </font>
    <font>
      <sz val="6"/>
      <name val="ＭＳ Ｐゴシック"/>
      <family val="3"/>
    </font>
    <font>
      <sz val="9"/>
      <name val="ＭＳ Ｐゴシック"/>
      <family val="3"/>
    </font>
    <font>
      <sz val="7"/>
      <name val="ＭＳ Ｐゴシック"/>
      <family val="3"/>
    </font>
    <font>
      <b/>
      <sz val="12"/>
      <name val="ＭＳ Ｐゴシック"/>
      <family val="3"/>
    </font>
    <font>
      <u val="single"/>
      <sz val="12"/>
      <name val="ＭＳ Ｐゴシック"/>
      <family val="3"/>
    </font>
    <font>
      <b/>
      <u val="single"/>
      <sz val="18"/>
      <name val="ＭＳ Ｐゴシック"/>
      <family val="3"/>
    </font>
    <font>
      <u val="single"/>
      <sz val="10"/>
      <name val="ＭＳ Ｐゴシック"/>
      <family val="3"/>
    </font>
    <font>
      <sz val="7"/>
      <color indexed="10"/>
      <name val="ＭＳ Ｐゴシック"/>
      <family val="3"/>
    </font>
    <font>
      <sz val="9"/>
      <color indexed="8"/>
      <name val="ＭＳ Ｐゴシック"/>
      <family val="3"/>
    </font>
    <font>
      <b/>
      <sz val="12"/>
      <name val="HG丸ｺﾞｼｯｸM-PRO"/>
      <family val="3"/>
    </font>
    <font>
      <b/>
      <sz val="18"/>
      <name val="ＭＳ Ｐゴシック"/>
      <family val="3"/>
    </font>
    <font>
      <sz val="14"/>
      <name val="ＭＳ Ｐ明朝"/>
      <family val="1"/>
    </font>
    <font>
      <b/>
      <sz val="18"/>
      <color indexed="8"/>
      <name val="ＭＳ Ｐゴシック"/>
      <family val="3"/>
    </font>
    <font>
      <b/>
      <sz val="16"/>
      <color indexed="8"/>
      <name val="ＭＳ Ｐゴシック"/>
      <family val="3"/>
    </font>
    <font>
      <sz val="10"/>
      <color indexed="8"/>
      <name val="ＭＳ Ｐゴシック"/>
      <family val="3"/>
    </font>
    <font>
      <b/>
      <sz val="18"/>
      <color indexed="10"/>
      <name val="ＭＳ Ｐゴシック"/>
      <family val="3"/>
    </font>
    <font>
      <b/>
      <sz val="20"/>
      <color indexed="8"/>
      <name val="ＭＳ Ｐゴシック"/>
      <family val="3"/>
    </font>
    <font>
      <b/>
      <sz val="13"/>
      <color indexed="8"/>
      <name val="ＭＳ Ｐゴシック"/>
      <family val="3"/>
    </font>
    <font>
      <b/>
      <sz val="11"/>
      <color indexed="10"/>
      <name val="ＭＳ Ｐゴシック"/>
      <family val="3"/>
    </font>
    <font>
      <sz val="26"/>
      <color indexed="8"/>
      <name val="ＭＳ Ｐゴシック"/>
      <family val="3"/>
    </font>
    <font>
      <sz val="10.5"/>
      <color indexed="8"/>
      <name val="ＭＳ Ｐゴシック"/>
      <family val="3"/>
    </font>
    <font>
      <sz val="12"/>
      <color indexed="8"/>
      <name val="Times New Roman"/>
      <family val="1"/>
    </font>
    <font>
      <sz val="12"/>
      <color indexed="8"/>
      <name val="ＭＳ Ｐゴシック"/>
      <family val="3"/>
    </font>
    <font>
      <u val="single"/>
      <sz val="10.5"/>
      <color indexed="8"/>
      <name val="ＭＳ Ｐゴシック"/>
      <family val="3"/>
    </font>
    <font>
      <sz val="10"/>
      <color indexed="10"/>
      <name val="ＭＳ Ｐゴシック"/>
      <family val="3"/>
    </font>
    <font>
      <sz val="8"/>
      <color indexed="10"/>
      <name val="ＭＳ Ｐゴシック"/>
      <family val="3"/>
    </font>
    <font>
      <sz val="8"/>
      <color indexed="8"/>
      <name val="ＭＳ Ｐゴシック"/>
      <family val="3"/>
    </font>
    <font>
      <b/>
      <sz val="10.5"/>
      <color indexed="8"/>
      <name val="ＭＳ Ｐゴシック"/>
      <family val="3"/>
    </font>
    <font>
      <sz val="26"/>
      <name val="ＭＳ Ｐゴシック"/>
      <family val="3"/>
    </font>
    <font>
      <sz val="18"/>
      <name val="ＭＳ Ｐ明朝"/>
      <family val="1"/>
    </font>
    <font>
      <sz val="18"/>
      <color indexed="8"/>
      <name val="ＭＳ Ｐゴシック"/>
      <family val="3"/>
    </font>
    <font>
      <b/>
      <sz val="22"/>
      <name val="ＭＳ Ｐ明朝"/>
      <family val="1"/>
    </font>
    <font>
      <sz val="16"/>
      <name val="ＭＳ Ｐ明朝"/>
      <family val="1"/>
    </font>
    <font>
      <sz val="18"/>
      <color indexed="10"/>
      <name val="ＭＳ Ｐゴシック"/>
      <family val="3"/>
    </font>
    <font>
      <sz val="20"/>
      <name val="ＭＳ Ｐ明朝"/>
      <family val="1"/>
    </font>
    <font>
      <sz val="20"/>
      <color indexed="10"/>
      <name val="ＭＳ Ｐゴシック"/>
      <family val="3"/>
    </font>
    <font>
      <sz val="20"/>
      <name val="ＭＳ Ｐゴシック"/>
      <family val="3"/>
    </font>
    <font>
      <sz val="16"/>
      <color indexed="8"/>
      <name val="ＭＳ Ｐゴシック"/>
      <family val="3"/>
    </font>
    <font>
      <sz val="14"/>
      <color indexed="8"/>
      <name val="ＭＳ Ｐゴシック"/>
      <family val="3"/>
    </font>
    <font>
      <sz val="6"/>
      <color indexed="8"/>
      <name val="ＭＳ Ｐゴシック"/>
      <family val="3"/>
    </font>
    <font>
      <b/>
      <sz val="15"/>
      <name val="ＭＳ Ｐゴシック"/>
      <family val="3"/>
    </font>
    <font>
      <b/>
      <sz val="15"/>
      <color indexed="10"/>
      <name val="ＭＳ Ｐゴシック"/>
      <family val="3"/>
    </font>
    <font>
      <b/>
      <sz val="13"/>
      <name val="ＭＳ Ｐゴシック"/>
      <family val="3"/>
    </font>
    <font>
      <sz val="13"/>
      <name val="ＭＳ Ｐゴシック"/>
      <family val="3"/>
    </font>
    <font>
      <b/>
      <sz val="13"/>
      <color indexed="10"/>
      <name val="ＭＳ Ｐゴシック"/>
      <family val="3"/>
    </font>
    <font>
      <sz val="12"/>
      <color indexed="10"/>
      <name val="ＭＳ Ｐゴシック"/>
      <family val="3"/>
    </font>
    <font>
      <b/>
      <sz val="11"/>
      <name val="ＭＳ Ｐ明朝"/>
      <family val="1"/>
    </font>
    <font>
      <b/>
      <sz val="12"/>
      <color indexed="10"/>
      <name val="ＭＳ Ｐゴシック"/>
      <family val="3"/>
    </font>
    <font>
      <b/>
      <sz val="10"/>
      <color indexed="10"/>
      <name val="ＭＳ Ｐゴシック"/>
      <family val="3"/>
    </font>
    <font>
      <b/>
      <u val="single"/>
      <sz val="11"/>
      <name val="ＭＳ Ｐゴシック"/>
      <family val="3"/>
    </font>
    <font>
      <u val="single"/>
      <sz val="8"/>
      <name val="ＭＳ Ｐゴシック"/>
      <family val="3"/>
    </font>
    <font>
      <sz val="16"/>
      <color indexed="10"/>
      <name val="ＭＳ Ｐゴシック"/>
      <family val="3"/>
    </font>
    <font>
      <sz val="12"/>
      <color indexed="8"/>
      <name val="AR P丸ゴシック体E"/>
      <family val="3"/>
    </font>
    <font>
      <u val="single"/>
      <sz val="12"/>
      <color indexed="8"/>
      <name val="AR P丸ゴシック体E"/>
      <family val="3"/>
    </font>
    <font>
      <b/>
      <u val="single"/>
      <sz val="12"/>
      <color indexed="8"/>
      <name val="AR P丸ゴシック体E"/>
      <family val="3"/>
    </font>
    <font>
      <b/>
      <sz val="12"/>
      <color indexed="8"/>
      <name val="AR P丸ゴシック体E"/>
      <family val="3"/>
    </font>
    <font>
      <sz val="11"/>
      <color indexed="8"/>
      <name val="AR P丸ゴシック体E"/>
      <family val="3"/>
    </font>
    <font>
      <sz val="11"/>
      <color indexed="8"/>
      <name val="Times New Roman"/>
      <family val="1"/>
    </font>
    <font>
      <u val="single"/>
      <sz val="11"/>
      <color indexed="8"/>
      <name val="AR P丸ゴシック体E"/>
      <family val="3"/>
    </font>
    <font>
      <b/>
      <sz val="16"/>
      <color indexed="10"/>
      <name val="ＭＳ Ｐゴシック"/>
      <family val="3"/>
    </font>
    <font>
      <b/>
      <sz val="22"/>
      <color indexed="8"/>
      <name val="ＭＳ Ｐゴシック"/>
      <family val="3"/>
    </font>
    <font>
      <b/>
      <sz val="12"/>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style="medium"/>
    </border>
    <border>
      <left>
        <color indexed="63"/>
      </left>
      <right>
        <color indexed="63"/>
      </right>
      <top style="dashed"/>
      <bottom style="medium"/>
    </border>
    <border>
      <left style="thin"/>
      <right>
        <color indexed="63"/>
      </right>
      <top style="dashed"/>
      <bottom style="medium"/>
    </border>
    <border>
      <left>
        <color indexed="63"/>
      </left>
      <right style="medium"/>
      <top style="dashed"/>
      <bottom style="medium"/>
    </border>
    <border>
      <left>
        <color indexed="63"/>
      </left>
      <right>
        <color indexed="63"/>
      </right>
      <top style="medium"/>
      <bottom style="thin"/>
    </border>
    <border>
      <left style="thin"/>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style="medium"/>
      <top>
        <color indexed="63"/>
      </top>
      <bottom>
        <color indexed="63"/>
      </bottom>
    </border>
    <border>
      <left>
        <color indexed="63"/>
      </left>
      <right>
        <color indexed="63"/>
      </right>
      <top style="thin"/>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style="thin"/>
      <top style="dashed"/>
      <bottom style="medium"/>
    </border>
    <border>
      <left style="thin"/>
      <right style="thin"/>
      <top style="thin"/>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color indexed="63"/>
      </left>
      <right style="thin"/>
      <top>
        <color indexed="63"/>
      </top>
      <bottom style="thin"/>
    </border>
    <border>
      <left style="double"/>
      <right>
        <color indexed="63"/>
      </right>
      <top style="thin"/>
      <bottom style="dashed"/>
    </border>
    <border>
      <left style="double"/>
      <right>
        <color indexed="63"/>
      </right>
      <top style="dashed"/>
      <bottom style="dashed"/>
    </border>
    <border>
      <left style="double"/>
      <right>
        <color indexed="63"/>
      </right>
      <top style="dashed"/>
      <bottom style="thin"/>
    </border>
    <border>
      <left>
        <color indexed="63"/>
      </left>
      <right style="thin"/>
      <top style="dashed"/>
      <bottom style="thin"/>
    </border>
    <border>
      <left style="thin"/>
      <right>
        <color indexed="63"/>
      </right>
      <top style="dashed"/>
      <bottom style="thin"/>
    </border>
    <border>
      <left style="double"/>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thin"/>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medium"/>
      <bottom>
        <color indexed="63"/>
      </bottom>
    </border>
    <border>
      <left>
        <color indexed="63"/>
      </left>
      <right style="thin"/>
      <top style="medium"/>
      <bottom>
        <color indexed="63"/>
      </bottom>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thin"/>
    </border>
    <border>
      <left>
        <color indexed="63"/>
      </left>
      <right style="medium"/>
      <top style="dashed"/>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dashed"/>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style="medium"/>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medium"/>
      <bottom style="thin"/>
    </border>
    <border>
      <left style="medium"/>
      <right style="thin"/>
      <top style="medium"/>
      <bottom style="thin"/>
    </border>
    <border>
      <left style="double"/>
      <right style="thin"/>
      <top style="thin"/>
      <bottom style="thin"/>
    </border>
    <border>
      <left style="thin"/>
      <right style="double"/>
      <top style="thin"/>
      <bottom style="thin"/>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style="double"/>
      <right style="thin"/>
      <top style="thin"/>
      <bottom style="double"/>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medium"/>
      <right style="thick">
        <color indexed="8"/>
      </right>
      <top style="medium"/>
      <bottom style="medium"/>
    </border>
    <border>
      <left style="thick">
        <color indexed="8"/>
      </left>
      <right>
        <color indexed="63"/>
      </right>
      <top style="medium"/>
      <bottom style="medium"/>
    </border>
    <border>
      <left>
        <color indexed="63"/>
      </left>
      <right>
        <color indexed="63"/>
      </right>
      <top style="medium"/>
      <bottom style="medium"/>
    </border>
    <border>
      <left style="thick">
        <color indexed="8"/>
      </left>
      <right style="thick">
        <color indexed="8"/>
      </right>
      <top style="medium"/>
      <bottom style="medium"/>
    </border>
    <border>
      <left>
        <color indexed="63"/>
      </left>
      <right>
        <color indexed="63"/>
      </right>
      <top style="medium"/>
      <bottom>
        <color indexed="63"/>
      </bottom>
    </border>
    <border>
      <left style="thin">
        <color indexed="8"/>
      </left>
      <right style="thin">
        <color indexed="8"/>
      </right>
      <top style="double">
        <color indexed="8"/>
      </top>
      <bottom style="dashed">
        <color indexed="8"/>
      </bottom>
    </border>
    <border>
      <left style="thin">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style="thin">
        <color indexed="8"/>
      </left>
      <right style="thin">
        <color indexed="8"/>
      </right>
      <top style="dashed">
        <color indexed="8"/>
      </top>
      <bottom style="thin">
        <color indexed="8"/>
      </bottom>
    </border>
    <border>
      <left style="thin">
        <color indexed="8"/>
      </left>
      <right>
        <color indexed="63"/>
      </right>
      <top style="dashed">
        <color indexed="8"/>
      </top>
      <bottom style="thin">
        <color indexed="8"/>
      </bottom>
    </border>
    <border>
      <left style="thin">
        <color indexed="8"/>
      </left>
      <right>
        <color indexed="63"/>
      </right>
      <top style="dashed">
        <color indexed="8"/>
      </top>
      <bottom style="thin"/>
    </border>
    <border>
      <left>
        <color indexed="63"/>
      </left>
      <right>
        <color indexed="63"/>
      </right>
      <top style="dashed">
        <color indexed="8"/>
      </top>
      <bottom style="thin"/>
    </border>
    <border>
      <left style="thin">
        <color indexed="8"/>
      </left>
      <right style="thin">
        <color indexed="8"/>
      </right>
      <top style="thin">
        <color indexed="8"/>
      </top>
      <bottom style="dashed">
        <color indexed="8"/>
      </bottom>
    </border>
    <border>
      <left style="thin">
        <color indexed="8"/>
      </left>
      <right>
        <color indexed="63"/>
      </right>
      <top>
        <color indexed="63"/>
      </top>
      <bottom style="dashed">
        <color indexed="8"/>
      </bottom>
    </border>
    <border>
      <left>
        <color indexed="63"/>
      </left>
      <right>
        <color indexed="63"/>
      </right>
      <top>
        <color indexed="63"/>
      </top>
      <bottom style="dashed">
        <color indexed="8"/>
      </bottom>
    </border>
    <border>
      <left style="thin">
        <color indexed="8"/>
      </left>
      <right style="thin">
        <color indexed="8"/>
      </right>
      <top style="dashed">
        <color indexed="8"/>
      </top>
      <bottom style="dashed">
        <color indexed="8"/>
      </bottom>
    </border>
    <border>
      <left style="thin">
        <color indexed="8"/>
      </left>
      <right style="thin">
        <color indexed="8"/>
      </right>
      <top style="dashed">
        <color indexed="8"/>
      </top>
      <bottom>
        <color indexed="63"/>
      </bottom>
    </border>
    <border>
      <left style="thin">
        <color indexed="8"/>
      </left>
      <right>
        <color indexed="63"/>
      </right>
      <top style="thin">
        <color indexed="8"/>
      </top>
      <bottom style="dashed">
        <color indexed="8"/>
      </bottom>
    </border>
    <border>
      <left style="thin">
        <color indexed="8"/>
      </left>
      <right>
        <color indexed="63"/>
      </right>
      <top style="dashed">
        <color indexed="8"/>
      </top>
      <bottom style="medium"/>
    </border>
    <border>
      <left style="thin">
        <color indexed="8"/>
      </left>
      <right style="thin">
        <color indexed="8"/>
      </right>
      <top style="dashed">
        <color indexed="8"/>
      </top>
      <bottom style="medium"/>
    </border>
    <border>
      <left>
        <color indexed="63"/>
      </left>
      <right>
        <color indexed="63"/>
      </right>
      <top style="dashed">
        <color indexed="8"/>
      </top>
      <bottom style="medium"/>
    </border>
    <border diagonalUp="1">
      <left>
        <color indexed="63"/>
      </left>
      <right>
        <color indexed="63"/>
      </right>
      <top>
        <color indexed="63"/>
      </top>
      <bottom style="thin"/>
      <diagonal style="thin"/>
    </border>
    <border diagonalDown="1">
      <left>
        <color indexed="63"/>
      </left>
      <right>
        <color indexed="63"/>
      </right>
      <top>
        <color indexed="63"/>
      </top>
      <bottom style="thin"/>
      <diagonal style="thin"/>
    </border>
    <border>
      <left style="thin"/>
      <right style="thin"/>
      <top style="thick"/>
      <bottom>
        <color indexed="63"/>
      </bottom>
    </border>
    <border>
      <left style="thin"/>
      <right style="thin"/>
      <top>
        <color indexed="63"/>
      </top>
      <bottom style="thick"/>
    </border>
    <border>
      <left style="hair"/>
      <right>
        <color indexed="63"/>
      </right>
      <top style="medium"/>
      <bottom style="thin"/>
    </border>
    <border>
      <left style="thin"/>
      <right style="hair"/>
      <top style="medium"/>
      <bottom style="thin"/>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style="hair"/>
      <bottom style="hair"/>
    </border>
    <border>
      <left>
        <color indexed="63"/>
      </left>
      <right>
        <color indexed="63"/>
      </right>
      <top>
        <color indexed="63"/>
      </top>
      <bottom style="hair"/>
    </border>
    <border>
      <left style="hair"/>
      <right>
        <color indexed="63"/>
      </right>
      <top style="hair"/>
      <bottom style="hair"/>
    </border>
    <border>
      <left style="hair"/>
      <right>
        <color indexed="63"/>
      </right>
      <top style="hair"/>
      <bottom style="medium"/>
    </border>
    <border>
      <left style="hair"/>
      <right style="thin"/>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dashed"/>
      <bottom style="dashed"/>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thin"/>
      <right style="thin"/>
      <top style="thin"/>
      <bottom style="dashed"/>
    </border>
    <border>
      <left style="thin"/>
      <right style="medium"/>
      <top style="thin"/>
      <bottom style="dashed"/>
    </border>
    <border>
      <left>
        <color indexed="63"/>
      </left>
      <right style="medium"/>
      <top style="dashed"/>
      <bottom style="dashed"/>
    </border>
    <border>
      <left style="thin"/>
      <right style="double"/>
      <top>
        <color indexed="63"/>
      </top>
      <bottom style="thin"/>
    </border>
    <border>
      <left>
        <color indexed="63"/>
      </left>
      <right>
        <color indexed="63"/>
      </right>
      <top style="thin"/>
      <bottom style="double"/>
    </border>
    <border>
      <left>
        <color indexed="63"/>
      </left>
      <right>
        <color indexed="63"/>
      </right>
      <top style="double"/>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style="thin"/>
      <right>
        <color indexed="63"/>
      </right>
      <top style="double"/>
      <bottom style="medium"/>
    </border>
    <border>
      <left style="thin"/>
      <right>
        <color indexed="63"/>
      </right>
      <top>
        <color indexed="63"/>
      </top>
      <bottom style="double"/>
    </border>
    <border>
      <left>
        <color indexed="63"/>
      </left>
      <right style="medium"/>
      <top>
        <color indexed="63"/>
      </top>
      <bottom style="double"/>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double"/>
      <top style="thin"/>
      <bottom>
        <color indexed="63"/>
      </bottom>
    </border>
    <border>
      <left>
        <color indexed="63"/>
      </left>
      <right style="double"/>
      <top>
        <color indexed="63"/>
      </top>
      <bottom style="thin"/>
    </border>
    <border>
      <left style="thin"/>
      <right style="thin"/>
      <top>
        <color indexed="63"/>
      </top>
      <bottom style="hair"/>
    </border>
    <border>
      <left style="thin"/>
      <right style="double"/>
      <top>
        <color indexed="63"/>
      </top>
      <bottom style="hair"/>
    </border>
    <border>
      <left>
        <color indexed="63"/>
      </left>
      <right style="double"/>
      <top style="thin"/>
      <bottom style="thin"/>
    </border>
    <border>
      <left style="double"/>
      <right style="thin"/>
      <top>
        <color indexed="63"/>
      </top>
      <bottom>
        <color indexed="63"/>
      </bottom>
    </border>
    <border>
      <left style="double"/>
      <right style="thin"/>
      <top>
        <color indexed="63"/>
      </top>
      <bottom style="double"/>
    </border>
    <border>
      <left>
        <color indexed="63"/>
      </left>
      <right style="double"/>
      <top style="thin"/>
      <bottom style="double"/>
    </border>
    <border>
      <left style="double"/>
      <right>
        <color indexed="63"/>
      </right>
      <top>
        <color indexed="63"/>
      </top>
      <bottom style="thin"/>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style="thin">
        <color indexed="8"/>
      </right>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color indexed="8"/>
      </left>
      <right>
        <color indexed="63"/>
      </right>
      <top style="medium"/>
      <bottom>
        <color indexed="63"/>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medium"/>
      <top>
        <color indexed="63"/>
      </top>
      <bottom style="double">
        <color indexed="8"/>
      </bottom>
    </border>
    <border>
      <left style="medium"/>
      <right style="thin">
        <color indexed="8"/>
      </right>
      <top style="double">
        <color indexed="8"/>
      </top>
      <bottom>
        <color indexed="63"/>
      </bottom>
    </border>
    <border>
      <left style="thin">
        <color indexed="8"/>
      </left>
      <right>
        <color indexed="63"/>
      </right>
      <top style="double">
        <color indexed="8"/>
      </top>
      <bottom style="dashed">
        <color indexed="8"/>
      </bottom>
    </border>
    <border>
      <left>
        <color indexed="63"/>
      </left>
      <right>
        <color indexed="63"/>
      </right>
      <top style="double">
        <color indexed="8"/>
      </top>
      <bottom style="dashed">
        <color indexed="8"/>
      </bottom>
    </border>
    <border>
      <left>
        <color indexed="63"/>
      </left>
      <right style="thin">
        <color indexed="8"/>
      </right>
      <top style="double">
        <color indexed="8"/>
      </top>
      <bottom style="dashed">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medium"/>
      <top style="double">
        <color indexed="8"/>
      </top>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style="double">
        <color indexed="8"/>
      </bottom>
    </border>
    <border diagonalUp="1">
      <left>
        <color indexed="63"/>
      </left>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hair"/>
      <bottom style="medium"/>
    </border>
    <border>
      <left>
        <color indexed="63"/>
      </left>
      <right style="thin"/>
      <top style="hair"/>
      <bottom style="medium"/>
    </border>
    <border>
      <left style="hair"/>
      <right>
        <color indexed="63"/>
      </right>
      <top>
        <color indexed="63"/>
      </top>
      <bottom style="medium"/>
    </border>
    <border>
      <left style="medium"/>
      <right>
        <color indexed="63"/>
      </right>
      <top style="medium"/>
      <bottom style="hair"/>
    </border>
    <border>
      <left>
        <color indexed="63"/>
      </left>
      <right style="thin"/>
      <top style="medium"/>
      <bottom style="hair"/>
    </border>
    <border>
      <left style="hair"/>
      <right>
        <color indexed="63"/>
      </right>
      <top style="thin"/>
      <bottom style="hair"/>
    </border>
    <border>
      <left>
        <color indexed="63"/>
      </left>
      <right style="medium"/>
      <top style="thin"/>
      <bottom style="hair"/>
    </border>
    <border>
      <left>
        <color indexed="63"/>
      </left>
      <right style="medium"/>
      <top style="hair"/>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1150">
    <xf numFmtId="0" fontId="0" fillId="0" borderId="0" xfId="0" applyAlignment="1">
      <alignment/>
    </xf>
    <xf numFmtId="0" fontId="0" fillId="0" borderId="0" xfId="0" applyAlignment="1">
      <alignment vertical="center"/>
    </xf>
    <xf numFmtId="0" fontId="23" fillId="0" borderId="0" xfId="0" applyFont="1" applyAlignment="1">
      <alignment vertical="center"/>
    </xf>
    <xf numFmtId="0" fontId="0" fillId="0" borderId="0" xfId="0" applyAlignment="1">
      <alignment horizontal="right" vertical="center"/>
    </xf>
    <xf numFmtId="0" fontId="24" fillId="0" borderId="0" xfId="0" applyFont="1" applyAlignment="1">
      <alignment vertical="center"/>
    </xf>
    <xf numFmtId="0" fontId="21" fillId="0" borderId="0" xfId="0" applyFont="1" applyAlignment="1">
      <alignment vertical="center"/>
    </xf>
    <xf numFmtId="0" fontId="0" fillId="0" borderId="0" xfId="0" applyAlignment="1">
      <alignment vertical="center" wrapText="1"/>
    </xf>
    <xf numFmtId="0" fontId="25" fillId="0" borderId="0" xfId="0" applyFont="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25" fillId="0" borderId="16" xfId="0" applyFont="1" applyFill="1" applyBorder="1" applyAlignment="1">
      <alignment vertical="center"/>
    </xf>
    <xf numFmtId="0" fontId="25" fillId="0" borderId="16" xfId="0" applyFont="1" applyBorder="1" applyAlignment="1">
      <alignment vertical="center"/>
    </xf>
    <xf numFmtId="0" fontId="25" fillId="0" borderId="17" xfId="0" applyFont="1" applyBorder="1" applyAlignment="1">
      <alignment vertical="center"/>
    </xf>
    <xf numFmtId="0" fontId="25" fillId="0" borderId="18" xfId="0" applyFont="1" applyBorder="1" applyAlignment="1">
      <alignment vertical="center"/>
    </xf>
    <xf numFmtId="0" fontId="25" fillId="0" borderId="19" xfId="0" applyFont="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0" fontId="25" fillId="0" borderId="25" xfId="0" applyFont="1" applyBorder="1" applyAlignment="1">
      <alignment vertical="center"/>
    </xf>
    <xf numFmtId="0" fontId="25" fillId="0" borderId="26" xfId="0" applyFont="1" applyFill="1" applyBorder="1" applyAlignment="1">
      <alignment vertical="center"/>
    </xf>
    <xf numFmtId="0" fontId="25" fillId="0" borderId="26" xfId="0" applyFont="1" applyBorder="1" applyAlignment="1">
      <alignment vertical="center"/>
    </xf>
    <xf numFmtId="0" fontId="25" fillId="0" borderId="27" xfId="0" applyFont="1" applyBorder="1" applyAlignment="1">
      <alignment vertical="center"/>
    </xf>
    <xf numFmtId="0" fontId="25" fillId="0" borderId="28" xfId="0" applyFont="1" applyBorder="1" applyAlignment="1">
      <alignment vertical="center"/>
    </xf>
    <xf numFmtId="0" fontId="25" fillId="0" borderId="29" xfId="0" applyFont="1" applyBorder="1" applyAlignment="1">
      <alignment vertical="center"/>
    </xf>
    <xf numFmtId="0" fontId="25" fillId="0" borderId="30" xfId="0" applyFont="1" applyBorder="1" applyAlignment="1">
      <alignment vertical="center"/>
    </xf>
    <xf numFmtId="0" fontId="25" fillId="0" borderId="31" xfId="0" applyFont="1" applyBorder="1" applyAlignment="1">
      <alignment vertical="center"/>
    </xf>
    <xf numFmtId="0" fontId="25" fillId="0" borderId="32" xfId="0" applyFont="1" applyBorder="1" applyAlignment="1">
      <alignment vertical="center"/>
    </xf>
    <xf numFmtId="0" fontId="25" fillId="0" borderId="32" xfId="0" applyFont="1" applyFill="1" applyBorder="1" applyAlignment="1">
      <alignment vertical="center"/>
    </xf>
    <xf numFmtId="0" fontId="25" fillId="0" borderId="33" xfId="0" applyFont="1" applyBorder="1" applyAlignment="1">
      <alignment vertical="center"/>
    </xf>
    <xf numFmtId="0" fontId="25" fillId="0" borderId="34" xfId="0" applyFont="1" applyBorder="1" applyAlignment="1">
      <alignment vertical="center"/>
    </xf>
    <xf numFmtId="0" fontId="25" fillId="0" borderId="35" xfId="0" applyFont="1" applyBorder="1" applyAlignment="1">
      <alignment vertical="center"/>
    </xf>
    <xf numFmtId="0" fontId="25" fillId="0" borderId="36" xfId="0" applyFont="1" applyBorder="1" applyAlignment="1">
      <alignment vertical="center"/>
    </xf>
    <xf numFmtId="0" fontId="25" fillId="0" borderId="37" xfId="0" applyFont="1" applyBorder="1" applyAlignment="1">
      <alignment vertical="center"/>
    </xf>
    <xf numFmtId="0" fontId="25" fillId="0" borderId="38" xfId="0" applyFont="1" applyBorder="1" applyAlignment="1">
      <alignment vertical="center"/>
    </xf>
    <xf numFmtId="0" fontId="25" fillId="0" borderId="0" xfId="0" applyFont="1" applyBorder="1" applyAlignment="1">
      <alignment vertical="center"/>
    </xf>
    <xf numFmtId="0" fontId="25" fillId="0" borderId="0" xfId="0" applyFont="1" applyAlignment="1">
      <alignment horizontal="right" vertical="center"/>
    </xf>
    <xf numFmtId="0" fontId="25" fillId="0" borderId="0" xfId="0" applyFont="1" applyAlignment="1">
      <alignment horizontal="distributed" vertical="center"/>
    </xf>
    <xf numFmtId="0" fontId="27" fillId="0" borderId="39" xfId="0" applyFont="1" applyBorder="1" applyAlignment="1">
      <alignment vertical="center"/>
    </xf>
    <xf numFmtId="0" fontId="25" fillId="0" borderId="40" xfId="0" applyFont="1" applyBorder="1" applyAlignment="1">
      <alignment vertical="center"/>
    </xf>
    <xf numFmtId="0" fontId="25" fillId="0" borderId="41" xfId="0" applyFont="1" applyBorder="1" applyAlignment="1">
      <alignment vertical="center"/>
    </xf>
    <xf numFmtId="0" fontId="25" fillId="0" borderId="42" xfId="0" applyFont="1" applyBorder="1" applyAlignment="1">
      <alignment vertical="center"/>
    </xf>
    <xf numFmtId="0" fontId="25" fillId="0" borderId="43" xfId="0" applyFont="1" applyBorder="1" applyAlignment="1">
      <alignment vertical="center"/>
    </xf>
    <xf numFmtId="0" fontId="25" fillId="0" borderId="44" xfId="0" applyFont="1" applyBorder="1" applyAlignment="1">
      <alignment vertical="center"/>
    </xf>
    <xf numFmtId="0" fontId="25" fillId="0" borderId="45" xfId="0" applyFont="1" applyBorder="1" applyAlignment="1">
      <alignment vertical="center"/>
    </xf>
    <xf numFmtId="0" fontId="25" fillId="0" borderId="46" xfId="0" applyFont="1" applyBorder="1" applyAlignment="1">
      <alignment vertical="center"/>
    </xf>
    <xf numFmtId="0" fontId="25" fillId="0" borderId="47" xfId="0" applyFont="1" applyBorder="1" applyAlignment="1">
      <alignment vertical="center"/>
    </xf>
    <xf numFmtId="0" fontId="25" fillId="0" borderId="48" xfId="0" applyFont="1" applyBorder="1" applyAlignment="1">
      <alignment vertical="center"/>
    </xf>
    <xf numFmtId="0" fontId="25" fillId="0" borderId="49" xfId="0" applyFont="1" applyBorder="1" applyAlignment="1">
      <alignment vertical="center"/>
    </xf>
    <xf numFmtId="0" fontId="25" fillId="0" borderId="50" xfId="0" applyFont="1" applyBorder="1" applyAlignment="1">
      <alignment vertical="center"/>
    </xf>
    <xf numFmtId="0" fontId="25" fillId="0" borderId="51" xfId="0" applyFont="1" applyBorder="1" applyAlignment="1">
      <alignment vertical="center"/>
    </xf>
    <xf numFmtId="0" fontId="25" fillId="0" borderId="52" xfId="0" applyFont="1" applyBorder="1" applyAlignment="1">
      <alignment vertical="center"/>
    </xf>
    <xf numFmtId="0" fontId="25" fillId="0" borderId="53" xfId="0" applyFont="1" applyBorder="1" applyAlignment="1">
      <alignment vertical="center"/>
    </xf>
    <xf numFmtId="0" fontId="25" fillId="0" borderId="54" xfId="0" applyFont="1" applyBorder="1" applyAlignment="1">
      <alignment vertical="center"/>
    </xf>
    <xf numFmtId="0" fontId="25" fillId="0" borderId="55" xfId="0" applyFont="1" applyBorder="1" applyAlignment="1">
      <alignment vertical="center"/>
    </xf>
    <xf numFmtId="0" fontId="28" fillId="0" borderId="19" xfId="0" applyFont="1" applyBorder="1" applyAlignment="1">
      <alignment vertical="center"/>
    </xf>
    <xf numFmtId="0" fontId="25" fillId="0" borderId="56" xfId="0" applyFont="1" applyBorder="1" applyAlignment="1">
      <alignment vertical="center"/>
    </xf>
    <xf numFmtId="0" fontId="28" fillId="0" borderId="36" xfId="0" applyFont="1" applyBorder="1" applyAlignment="1">
      <alignment vertical="center"/>
    </xf>
    <xf numFmtId="0" fontId="25" fillId="0" borderId="57" xfId="0" applyFont="1" applyBorder="1" applyAlignment="1">
      <alignment vertical="center"/>
    </xf>
    <xf numFmtId="0" fontId="25" fillId="0" borderId="58" xfId="0" applyFont="1" applyBorder="1" applyAlignment="1">
      <alignment vertical="center"/>
    </xf>
    <xf numFmtId="0" fontId="25" fillId="0" borderId="59" xfId="0" applyFont="1" applyBorder="1" applyAlignment="1">
      <alignment vertical="center"/>
    </xf>
    <xf numFmtId="0" fontId="25" fillId="0" borderId="60" xfId="0" applyFont="1" applyBorder="1" applyAlignment="1">
      <alignment vertical="center"/>
    </xf>
    <xf numFmtId="0" fontId="25" fillId="0" borderId="61" xfId="0" applyFont="1" applyBorder="1" applyAlignment="1">
      <alignment vertical="center"/>
    </xf>
    <xf numFmtId="0" fontId="25" fillId="0" borderId="62" xfId="0" applyFont="1" applyBorder="1" applyAlignment="1">
      <alignment vertical="center"/>
    </xf>
    <xf numFmtId="0" fontId="25" fillId="0" borderId="63" xfId="0" applyFont="1" applyBorder="1" applyAlignment="1">
      <alignment vertical="center"/>
    </xf>
    <xf numFmtId="0" fontId="25" fillId="0" borderId="64" xfId="0" applyFont="1" applyBorder="1" applyAlignment="1">
      <alignment vertical="center"/>
    </xf>
    <xf numFmtId="0" fontId="25" fillId="0" borderId="65" xfId="0" applyFont="1" applyBorder="1" applyAlignment="1">
      <alignment vertical="center"/>
    </xf>
    <xf numFmtId="58" fontId="25" fillId="0" borderId="0" xfId="61" applyNumberFormat="1" applyFont="1" applyAlignment="1">
      <alignment horizontal="right" vertical="center"/>
      <protection/>
    </xf>
    <xf numFmtId="0" fontId="25" fillId="0" borderId="66" xfId="0" applyFont="1" applyBorder="1" applyAlignment="1">
      <alignment vertical="center"/>
    </xf>
    <xf numFmtId="0" fontId="26" fillId="0" borderId="39" xfId="0" applyFont="1" applyBorder="1" applyAlignment="1">
      <alignment horizontal="center" vertical="center"/>
    </xf>
    <xf numFmtId="0" fontId="25" fillId="0" borderId="62" xfId="61" applyFont="1" applyBorder="1" applyAlignment="1">
      <alignment vertical="center"/>
      <protection/>
    </xf>
    <xf numFmtId="49" fontId="1" fillId="0" borderId="0" xfId="61" applyNumberFormat="1" applyFont="1" applyAlignment="1">
      <alignment horizontal="center" vertical="center" wrapText="1"/>
      <protection/>
    </xf>
    <xf numFmtId="0" fontId="25" fillId="0" borderId="67" xfId="61" applyFont="1" applyBorder="1" applyAlignment="1">
      <alignment vertical="center"/>
      <protection/>
    </xf>
    <xf numFmtId="0" fontId="25" fillId="0" borderId="68" xfId="61" applyFont="1" applyBorder="1" applyAlignment="1">
      <alignment vertical="center"/>
      <protection/>
    </xf>
    <xf numFmtId="0" fontId="25" fillId="0" borderId="69" xfId="61" applyFont="1" applyBorder="1" applyAlignment="1">
      <alignment vertical="center"/>
      <protection/>
    </xf>
    <xf numFmtId="0" fontId="25" fillId="0" borderId="70" xfId="61" applyFont="1" applyBorder="1" applyAlignment="1">
      <alignment vertical="center"/>
      <protection/>
    </xf>
    <xf numFmtId="0" fontId="25" fillId="0" borderId="71" xfId="61" applyFont="1" applyBorder="1" applyAlignment="1">
      <alignment vertical="center"/>
      <protection/>
    </xf>
    <xf numFmtId="0" fontId="25" fillId="0" borderId="72" xfId="61" applyFont="1" applyBorder="1" applyAlignment="1">
      <alignment vertical="center"/>
      <protection/>
    </xf>
    <xf numFmtId="0" fontId="25" fillId="0" borderId="73" xfId="61" applyFont="1" applyBorder="1" applyAlignment="1">
      <alignment vertical="center"/>
      <protection/>
    </xf>
    <xf numFmtId="0" fontId="26" fillId="0" borderId="27" xfId="61" applyFont="1" applyBorder="1" applyAlignment="1">
      <alignment vertical="center"/>
      <protection/>
    </xf>
    <xf numFmtId="0" fontId="26" fillId="0" borderId="16" xfId="61" applyFont="1" applyBorder="1" applyAlignment="1">
      <alignment horizontal="center" vertical="center"/>
      <protection/>
    </xf>
    <xf numFmtId="0" fontId="26" fillId="0" borderId="15" xfId="61" applyFont="1" applyBorder="1" applyAlignment="1">
      <alignment vertical="center"/>
      <protection/>
    </xf>
    <xf numFmtId="0" fontId="26" fillId="0" borderId="16" xfId="61" applyFont="1" applyBorder="1" applyAlignment="1">
      <alignment horizontal="center" vertical="center" shrinkToFit="1"/>
      <protection/>
    </xf>
    <xf numFmtId="0" fontId="26" fillId="0" borderId="17" xfId="61" applyFont="1" applyBorder="1" applyAlignment="1">
      <alignment vertical="center" shrinkToFit="1"/>
      <protection/>
    </xf>
    <xf numFmtId="0" fontId="26" fillId="0" borderId="27" xfId="61" applyFont="1" applyBorder="1" applyAlignment="1">
      <alignment horizontal="right" vertical="center"/>
      <protection/>
    </xf>
    <xf numFmtId="0" fontId="26" fillId="0" borderId="17" xfId="61" applyFont="1" applyBorder="1" applyAlignment="1">
      <alignment vertical="center"/>
      <protection/>
    </xf>
    <xf numFmtId="0" fontId="25" fillId="0" borderId="74" xfId="61" applyFont="1" applyBorder="1" applyAlignment="1">
      <alignment vertical="center"/>
      <protection/>
    </xf>
    <xf numFmtId="0" fontId="25" fillId="0" borderId="75" xfId="0" applyFont="1" applyBorder="1" applyAlignment="1">
      <alignment vertical="center"/>
    </xf>
    <xf numFmtId="0" fontId="25" fillId="0" borderId="76" xfId="61" applyFont="1" applyBorder="1" applyAlignment="1">
      <alignment vertical="center"/>
      <protection/>
    </xf>
    <xf numFmtId="0" fontId="26" fillId="0" borderId="74" xfId="61" applyFont="1" applyBorder="1" applyAlignment="1">
      <alignment horizontal="center" vertical="center"/>
      <protection/>
    </xf>
    <xf numFmtId="0" fontId="25" fillId="0" borderId="77" xfId="61" applyFont="1" applyBorder="1" applyAlignment="1">
      <alignment vertical="center"/>
      <protection/>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7" xfId="0" applyBorder="1" applyAlignment="1">
      <alignment vertical="center"/>
    </xf>
    <xf numFmtId="0" fontId="0" fillId="0" borderId="16" xfId="0" applyBorder="1" applyAlignment="1">
      <alignment vertical="center"/>
    </xf>
    <xf numFmtId="0" fontId="37" fillId="0" borderId="16" xfId="0" applyFont="1" applyBorder="1" applyAlignment="1">
      <alignment vertical="center" shrinkToFit="1"/>
    </xf>
    <xf numFmtId="0" fontId="0" fillId="0" borderId="17"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61" xfId="0" applyBorder="1" applyAlignment="1">
      <alignment vertical="center"/>
    </xf>
    <xf numFmtId="0" fontId="0" fillId="0" borderId="51" xfId="0" applyBorder="1" applyAlignment="1">
      <alignment vertical="center"/>
    </xf>
    <xf numFmtId="0" fontId="37" fillId="0" borderId="51" xfId="0" applyFont="1" applyBorder="1" applyAlignment="1">
      <alignment horizontal="right" vertical="center"/>
    </xf>
    <xf numFmtId="0" fontId="0" fillId="0" borderId="62" xfId="0" applyBorder="1" applyAlignment="1">
      <alignment vertical="center"/>
    </xf>
    <xf numFmtId="0" fontId="0" fillId="0" borderId="63" xfId="0" applyBorder="1" applyAlignment="1">
      <alignment vertical="center"/>
    </xf>
    <xf numFmtId="0" fontId="0" fillId="0" borderId="66" xfId="0" applyBorder="1" applyAlignment="1">
      <alignment vertical="center"/>
    </xf>
    <xf numFmtId="0" fontId="0" fillId="0" borderId="78" xfId="0" applyBorder="1" applyAlignment="1">
      <alignment vertical="center"/>
    </xf>
    <xf numFmtId="0" fontId="37" fillId="0" borderId="0" xfId="0" applyFont="1" applyBorder="1" applyAlignment="1">
      <alignment vertical="center"/>
    </xf>
    <xf numFmtId="0" fontId="0" fillId="0" borderId="33"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44" xfId="0" applyBorder="1" applyAlignment="1">
      <alignment vertical="center"/>
    </xf>
    <xf numFmtId="0" fontId="0" fillId="0" borderId="54"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20" xfId="0" applyBorder="1" applyAlignment="1">
      <alignment vertical="center"/>
    </xf>
    <xf numFmtId="0" fontId="0" fillId="0" borderId="34" xfId="0" applyBorder="1" applyAlignment="1">
      <alignment vertical="center"/>
    </xf>
    <xf numFmtId="0" fontId="0" fillId="0" borderId="2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19" xfId="0" applyBorder="1" applyAlignment="1">
      <alignment vertical="center"/>
    </xf>
    <xf numFmtId="0" fontId="0" fillId="0" borderId="59" xfId="0" applyBorder="1" applyAlignment="1">
      <alignment vertical="center"/>
    </xf>
    <xf numFmtId="0" fontId="0" fillId="0" borderId="58" xfId="0" applyBorder="1" applyAlignment="1">
      <alignment vertical="center"/>
    </xf>
    <xf numFmtId="0" fontId="0" fillId="0" borderId="65" xfId="0" applyBorder="1" applyAlignment="1">
      <alignment vertical="center"/>
    </xf>
    <xf numFmtId="0" fontId="0" fillId="0" borderId="75"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38" xfId="0" applyBorder="1" applyAlignment="1">
      <alignment vertical="center"/>
    </xf>
    <xf numFmtId="0" fontId="0" fillId="0" borderId="25"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0" xfId="0" applyFont="1" applyBorder="1" applyAlignment="1">
      <alignment/>
    </xf>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38" fillId="0" borderId="0" xfId="0" applyFont="1" applyAlignment="1">
      <alignment horizontal="left" vertical="center"/>
    </xf>
    <xf numFmtId="0" fontId="0" fillId="0" borderId="0" xfId="0" applyFont="1" applyAlignment="1">
      <alignment horizontal="center" vertical="center"/>
    </xf>
    <xf numFmtId="0" fontId="40" fillId="0" borderId="0" xfId="0" applyFont="1" applyAlignment="1">
      <alignment horizontal="center" vertical="center"/>
    </xf>
    <xf numFmtId="0" fontId="40" fillId="0" borderId="0" xfId="0" applyFont="1" applyBorder="1" applyAlignment="1">
      <alignment vertical="center"/>
    </xf>
    <xf numFmtId="49" fontId="38" fillId="0" borderId="0" xfId="0" applyNumberFormat="1" applyFont="1" applyBorder="1" applyAlignment="1">
      <alignment horizontal="left" vertical="center" indent="1"/>
    </xf>
    <xf numFmtId="0" fontId="0" fillId="0" borderId="0" xfId="0" applyFont="1" applyAlignment="1">
      <alignment vertical="center" wrapText="1"/>
    </xf>
    <xf numFmtId="0" fontId="0" fillId="0" borderId="0" xfId="0" applyFont="1" applyBorder="1" applyAlignment="1">
      <alignment horizontal="center" vertical="center" textRotation="255"/>
    </xf>
    <xf numFmtId="0" fontId="43" fillId="0" borderId="29" xfId="0" applyFont="1" applyBorder="1" applyAlignment="1">
      <alignment horizontal="center" vertical="center" shrinkToFit="1"/>
    </xf>
    <xf numFmtId="0" fontId="43" fillId="0" borderId="87" xfId="0" applyFont="1" applyBorder="1" applyAlignment="1">
      <alignment horizontal="center" vertical="center" shrinkToFit="1"/>
    </xf>
    <xf numFmtId="0" fontId="43" fillId="0" borderId="88" xfId="0" applyFont="1" applyBorder="1" applyAlignment="1">
      <alignment horizontal="center" vertical="center" shrinkToFit="1"/>
    </xf>
    <xf numFmtId="180" fontId="0" fillId="0" borderId="89"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44" fillId="0" borderId="44" xfId="0" applyFont="1" applyBorder="1" applyAlignment="1">
      <alignment horizontal="center" vertical="center" shrinkToFit="1"/>
    </xf>
    <xf numFmtId="0" fontId="0" fillId="0" borderId="90" xfId="0" applyFont="1" applyBorder="1" applyAlignment="1" applyProtection="1">
      <alignment horizontal="left" vertical="center" indent="1" shrinkToFit="1"/>
      <protection locked="0"/>
    </xf>
    <xf numFmtId="0" fontId="0" fillId="0" borderId="45" xfId="0" applyFont="1" applyBorder="1" applyAlignment="1" applyProtection="1">
      <alignment horizontal="center" vertical="center"/>
      <protection locked="0"/>
    </xf>
    <xf numFmtId="0" fontId="40" fillId="0" borderId="90" xfId="0" applyFont="1" applyBorder="1" applyAlignment="1" applyProtection="1">
      <alignment horizontal="center" vertical="center" shrinkToFit="1"/>
      <protection locked="0"/>
    </xf>
    <xf numFmtId="49" fontId="0" fillId="0" borderId="90" xfId="0" applyNumberFormat="1" applyFont="1" applyBorder="1" applyAlignment="1" applyProtection="1">
      <alignment horizontal="center" vertical="center"/>
      <protection locked="0"/>
    </xf>
    <xf numFmtId="0" fontId="0" fillId="0" borderId="0" xfId="0" applyFont="1" applyBorder="1" applyAlignment="1" applyProtection="1">
      <alignment horizontal="right" vertical="center"/>
      <protection locked="0"/>
    </xf>
    <xf numFmtId="0" fontId="0" fillId="0" borderId="91" xfId="0" applyFont="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49" fontId="45" fillId="0" borderId="93" xfId="0" applyNumberFormat="1" applyFont="1" applyBorder="1" applyAlignment="1">
      <alignment horizontal="center" vertical="center"/>
    </xf>
    <xf numFmtId="49" fontId="45" fillId="0" borderId="91" xfId="0" applyNumberFormat="1" applyFont="1" applyBorder="1" applyAlignment="1">
      <alignment horizontal="center" vertical="center"/>
    </xf>
    <xf numFmtId="49" fontId="45" fillId="0" borderId="94" xfId="0" applyNumberFormat="1" applyFont="1" applyBorder="1" applyAlignment="1">
      <alignment horizontal="center" vertical="center"/>
    </xf>
    <xf numFmtId="0" fontId="0" fillId="0" borderId="9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44" fillId="0" borderId="14" xfId="0" applyFont="1" applyBorder="1" applyAlignment="1">
      <alignment horizontal="center" vertical="center" shrinkToFit="1"/>
    </xf>
    <xf numFmtId="0" fontId="0" fillId="0" borderId="96" xfId="0" applyFont="1" applyBorder="1" applyAlignment="1" applyProtection="1">
      <alignment horizontal="left" vertical="center" indent="1" shrinkToFit="1"/>
      <protection locked="0"/>
    </xf>
    <xf numFmtId="0" fontId="0" fillId="0" borderId="16" xfId="0" applyFont="1" applyBorder="1" applyAlignment="1" applyProtection="1">
      <alignment horizontal="center" vertical="center"/>
      <protection locked="0"/>
    </xf>
    <xf numFmtId="0" fontId="40" fillId="0" borderId="96" xfId="0" applyFont="1" applyBorder="1" applyAlignment="1" applyProtection="1">
      <alignment horizontal="center" vertical="center" shrinkToFit="1"/>
      <protection locked="0"/>
    </xf>
    <xf numFmtId="49" fontId="0" fillId="0" borderId="96" xfId="0" applyNumberFormat="1"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49" fontId="45" fillId="0" borderId="98" xfId="0" applyNumberFormat="1" applyFont="1" applyBorder="1" applyAlignment="1">
      <alignment horizontal="center" vertical="center"/>
    </xf>
    <xf numFmtId="49" fontId="45" fillId="0" borderId="39" xfId="0" applyNumberFormat="1" applyFont="1" applyBorder="1" applyAlignment="1">
      <alignment horizontal="center" vertical="center"/>
    </xf>
    <xf numFmtId="49" fontId="45" fillId="0" borderId="97" xfId="0" applyNumberFormat="1" applyFont="1" applyBorder="1" applyAlignment="1">
      <alignment horizontal="center" vertical="center"/>
    </xf>
    <xf numFmtId="0" fontId="0" fillId="0" borderId="9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44" fillId="0" borderId="28" xfId="0" applyFont="1" applyBorder="1" applyAlignment="1">
      <alignment horizontal="center" vertical="center" shrinkToFit="1"/>
    </xf>
    <xf numFmtId="0" fontId="0" fillId="0" borderId="99" xfId="0" applyFont="1" applyBorder="1" applyAlignment="1" applyProtection="1">
      <alignment horizontal="left" vertical="center" indent="1" shrinkToFit="1"/>
      <protection locked="0"/>
    </xf>
    <xf numFmtId="0" fontId="0" fillId="0" borderId="32" xfId="0" applyFont="1" applyBorder="1" applyAlignment="1" applyProtection="1">
      <alignment horizontal="center" vertical="center"/>
      <protection locked="0"/>
    </xf>
    <xf numFmtId="0" fontId="40" fillId="0" borderId="99" xfId="0" applyFont="1" applyBorder="1" applyAlignment="1" applyProtection="1">
      <alignment horizontal="center" vertical="center" shrinkToFit="1"/>
      <protection locked="0"/>
    </xf>
    <xf numFmtId="49" fontId="0" fillId="0" borderId="99" xfId="0" applyNumberFormat="1"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0" fillId="0" borderId="88" xfId="0" applyFont="1" applyBorder="1" applyAlignment="1" applyProtection="1">
      <alignment horizontal="center" vertical="center"/>
      <protection locked="0"/>
    </xf>
    <xf numFmtId="49" fontId="45" fillId="0" borderId="89" xfId="0" applyNumberFormat="1" applyFont="1" applyBorder="1" applyAlignment="1">
      <alignment horizontal="center" vertical="center"/>
    </xf>
    <xf numFmtId="49" fontId="45" fillId="0" borderId="87" xfId="0" applyNumberFormat="1" applyFont="1" applyBorder="1" applyAlignment="1">
      <alignment horizontal="center" vertical="center"/>
    </xf>
    <xf numFmtId="49" fontId="45" fillId="0" borderId="88" xfId="0" applyNumberFormat="1" applyFont="1" applyBorder="1" applyAlignment="1">
      <alignment horizontal="center" vertical="center"/>
    </xf>
    <xf numFmtId="0" fontId="0" fillId="0" borderId="99"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49" fontId="45" fillId="0" borderId="92" xfId="0" applyNumberFormat="1" applyFont="1" applyBorder="1" applyAlignment="1">
      <alignment horizontal="center" vertical="center"/>
    </xf>
    <xf numFmtId="0" fontId="0" fillId="0" borderId="90" xfId="0" applyFont="1" applyBorder="1" applyAlignment="1" applyProtection="1">
      <alignment horizontal="center" vertical="center"/>
      <protection locked="0"/>
    </xf>
    <xf numFmtId="0" fontId="44" fillId="0" borderId="50" xfId="0" applyFont="1" applyBorder="1" applyAlignment="1">
      <alignment horizontal="center" vertical="center" shrinkToFit="1"/>
    </xf>
    <xf numFmtId="0" fontId="0" fillId="0" borderId="100" xfId="0" applyFont="1" applyBorder="1" applyAlignment="1" applyProtection="1">
      <alignment horizontal="left" vertical="center" indent="1" shrinkToFit="1"/>
      <protection locked="0"/>
    </xf>
    <xf numFmtId="0" fontId="0" fillId="0" borderId="51" xfId="0" applyFont="1" applyBorder="1" applyAlignment="1" applyProtection="1">
      <alignment horizontal="center" vertical="center"/>
      <protection locked="0"/>
    </xf>
    <xf numFmtId="0" fontId="40" fillId="0" borderId="100" xfId="0" applyFont="1" applyBorder="1" applyAlignment="1" applyProtection="1">
      <alignment horizontal="center" vertical="center" shrinkToFit="1"/>
      <protection locked="0"/>
    </xf>
    <xf numFmtId="49" fontId="0" fillId="0" borderId="100" xfId="0" applyNumberFormat="1"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101" xfId="0" applyFont="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49" fontId="45" fillId="0" borderId="103" xfId="0" applyNumberFormat="1" applyFont="1" applyBorder="1" applyAlignment="1">
      <alignment horizontal="center" vertical="center"/>
    </xf>
    <xf numFmtId="49" fontId="45" fillId="0" borderId="101" xfId="0" applyNumberFormat="1" applyFont="1" applyBorder="1" applyAlignment="1">
      <alignment horizontal="center" vertical="center"/>
    </xf>
    <xf numFmtId="49" fontId="45" fillId="0" borderId="102" xfId="0" applyNumberFormat="1" applyFont="1" applyBorder="1" applyAlignment="1">
      <alignment horizontal="center" vertical="center"/>
    </xf>
    <xf numFmtId="0" fontId="0" fillId="0" borderId="100" xfId="0" applyFont="1" applyBorder="1" applyAlignment="1" applyProtection="1">
      <alignment horizontal="center" vertical="center"/>
      <protection locked="0"/>
    </xf>
    <xf numFmtId="0" fontId="44" fillId="0" borderId="10" xfId="0" applyFont="1" applyBorder="1" applyAlignment="1">
      <alignment horizontal="center" vertical="center" shrinkToFit="1"/>
    </xf>
    <xf numFmtId="0" fontId="0" fillId="0" borderId="95" xfId="0" applyFont="1" applyBorder="1" applyAlignment="1" applyProtection="1">
      <alignment horizontal="left" vertical="center" indent="1" shrinkToFit="1"/>
      <protection locked="0"/>
    </xf>
    <xf numFmtId="0" fontId="0" fillId="0" borderId="26" xfId="0" applyFont="1" applyBorder="1" applyAlignment="1" applyProtection="1">
      <alignment horizontal="center" vertical="center"/>
      <protection locked="0"/>
    </xf>
    <xf numFmtId="0" fontId="40" fillId="0" borderId="95" xfId="0" applyFont="1" applyBorder="1" applyAlignment="1" applyProtection="1">
      <alignment horizontal="center" vertical="center" shrinkToFit="1"/>
      <protection locked="0"/>
    </xf>
    <xf numFmtId="49" fontId="0" fillId="0" borderId="95"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04"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49" fontId="45" fillId="0" borderId="105" xfId="0" applyNumberFormat="1" applyFont="1" applyBorder="1" applyAlignment="1">
      <alignment horizontal="center" vertical="center"/>
    </xf>
    <xf numFmtId="49" fontId="45" fillId="0" borderId="104" xfId="0" applyNumberFormat="1" applyFont="1" applyBorder="1" applyAlignment="1">
      <alignment horizontal="center" vertical="center"/>
    </xf>
    <xf numFmtId="0" fontId="0" fillId="0" borderId="95" xfId="0" applyFont="1" applyBorder="1" applyAlignment="1" applyProtection="1">
      <alignment horizontal="center" vertical="center"/>
      <protection locked="0"/>
    </xf>
    <xf numFmtId="0" fontId="0" fillId="0" borderId="0" xfId="0" applyFont="1" applyAlignment="1">
      <alignment/>
    </xf>
    <xf numFmtId="0" fontId="0" fillId="0" borderId="0" xfId="0" applyFont="1" applyAlignment="1">
      <alignment horizontal="right"/>
    </xf>
    <xf numFmtId="0" fontId="38" fillId="0" borderId="0" xfId="0" applyFont="1" applyAlignment="1">
      <alignment horizontal="left"/>
    </xf>
    <xf numFmtId="0" fontId="0" fillId="0" borderId="0" xfId="0" applyFont="1" applyAlignment="1">
      <alignment wrapText="1"/>
    </xf>
    <xf numFmtId="0" fontId="0" fillId="0" borderId="89" xfId="0" applyFont="1" applyBorder="1" applyAlignment="1">
      <alignment horizontal="center" vertical="center"/>
    </xf>
    <xf numFmtId="0" fontId="0" fillId="0" borderId="90" xfId="0" applyFont="1" applyBorder="1" applyAlignment="1" applyProtection="1">
      <alignment horizontal="left" vertical="center" indent="1"/>
      <protection locked="0"/>
    </xf>
    <xf numFmtId="0" fontId="0" fillId="0" borderId="95" xfId="0" applyFont="1" applyBorder="1" applyAlignment="1">
      <alignment horizontal="center" vertical="center"/>
    </xf>
    <xf numFmtId="0" fontId="0" fillId="0" borderId="96" xfId="0" applyFont="1" applyBorder="1" applyAlignment="1" applyProtection="1">
      <alignment horizontal="left" vertical="center" indent="1"/>
      <protection locked="0"/>
    </xf>
    <xf numFmtId="0" fontId="0" fillId="0" borderId="96" xfId="0" applyFont="1" applyBorder="1" applyAlignment="1">
      <alignment horizontal="center" vertical="center"/>
    </xf>
    <xf numFmtId="0" fontId="0" fillId="0" borderId="99" xfId="0" applyFont="1" applyBorder="1" applyAlignment="1" applyProtection="1">
      <alignment horizontal="left" vertical="center" indent="1"/>
      <protection locked="0"/>
    </xf>
    <xf numFmtId="0" fontId="0" fillId="0" borderId="99" xfId="0" applyFont="1" applyBorder="1" applyAlignment="1">
      <alignment horizontal="center" vertical="center"/>
    </xf>
    <xf numFmtId="0" fontId="0" fillId="0" borderId="90" xfId="0" applyFont="1" applyBorder="1" applyAlignment="1">
      <alignment horizontal="center" vertical="center"/>
    </xf>
    <xf numFmtId="0" fontId="0" fillId="0" borderId="100" xfId="0" applyFont="1" applyBorder="1" applyAlignment="1" applyProtection="1">
      <alignment horizontal="left" vertical="center" indent="1"/>
      <protection locked="0"/>
    </xf>
    <xf numFmtId="0" fontId="0" fillId="0" borderId="100" xfId="0" applyFont="1" applyBorder="1" applyAlignment="1">
      <alignment horizontal="center" vertical="center"/>
    </xf>
    <xf numFmtId="0" fontId="0" fillId="0" borderId="95" xfId="0" applyFont="1" applyBorder="1" applyAlignment="1" applyProtection="1">
      <alignment horizontal="left" vertical="center" indent="1"/>
      <protection locked="0"/>
    </xf>
    <xf numFmtId="0" fontId="0" fillId="0" borderId="0" xfId="68" applyAlignment="1">
      <alignment horizontal="center" vertical="center"/>
      <protection/>
    </xf>
    <xf numFmtId="0" fontId="0" fillId="0" borderId="0" xfId="68">
      <alignment vertical="center"/>
      <protection/>
    </xf>
    <xf numFmtId="0" fontId="0" fillId="0" borderId="39" xfId="68" applyBorder="1" applyAlignment="1">
      <alignment horizontal="center" vertical="center"/>
      <protection/>
    </xf>
    <xf numFmtId="0" fontId="0" fillId="0" borderId="0" xfId="68" applyBorder="1">
      <alignment vertical="center"/>
      <protection/>
    </xf>
    <xf numFmtId="0" fontId="0" fillId="0" borderId="66" xfId="68" applyBorder="1">
      <alignment vertical="center"/>
      <protection/>
    </xf>
    <xf numFmtId="0" fontId="0" fillId="0" borderId="27" xfId="68" applyBorder="1" applyAlignment="1">
      <alignment horizontal="center" vertical="center"/>
      <protection/>
    </xf>
    <xf numFmtId="0" fontId="0" fillId="0" borderId="106" xfId="68" applyBorder="1" applyAlignment="1">
      <alignment horizontal="center" vertical="center"/>
      <protection/>
    </xf>
    <xf numFmtId="0" fontId="0" fillId="0" borderId="107" xfId="68" applyBorder="1" applyAlignment="1">
      <alignment horizontal="center" vertical="center"/>
      <protection/>
    </xf>
    <xf numFmtId="0" fontId="0" fillId="0" borderId="101" xfId="68" applyBorder="1" applyAlignment="1">
      <alignment horizontal="center" vertical="center"/>
      <protection/>
    </xf>
    <xf numFmtId="0" fontId="40" fillId="0" borderId="108" xfId="68" applyFont="1" applyBorder="1" applyAlignment="1">
      <alignment horizontal="center" vertical="center" wrapText="1"/>
      <protection/>
    </xf>
    <xf numFmtId="0" fontId="21" fillId="0" borderId="39" xfId="68" applyFont="1" applyBorder="1" applyAlignment="1">
      <alignment horizontal="center" vertical="center"/>
      <protection/>
    </xf>
    <xf numFmtId="0" fontId="21" fillId="0" borderId="107" xfId="68" applyFont="1" applyBorder="1" applyAlignment="1">
      <alignment horizontal="center" vertical="center"/>
      <protection/>
    </xf>
    <xf numFmtId="0" fontId="44" fillId="0" borderId="91" xfId="68" applyFont="1" applyBorder="1" applyAlignment="1">
      <alignment horizontal="center" vertical="center"/>
      <protection/>
    </xf>
    <xf numFmtId="0" fontId="0" fillId="0" borderId="101" xfId="68" applyFont="1" applyBorder="1" applyAlignment="1">
      <alignment horizontal="center" vertical="center" wrapText="1"/>
      <protection/>
    </xf>
    <xf numFmtId="0" fontId="0" fillId="0" borderId="39" xfId="68" applyBorder="1">
      <alignment vertical="center"/>
      <protection/>
    </xf>
    <xf numFmtId="0" fontId="40" fillId="0" borderId="106" xfId="68" applyFont="1" applyBorder="1" applyAlignment="1">
      <alignment horizontal="center" vertical="center" wrapText="1"/>
      <protection/>
    </xf>
    <xf numFmtId="0" fontId="21" fillId="0" borderId="39" xfId="68" applyFont="1" applyBorder="1" applyAlignment="1">
      <alignment horizontal="center" vertical="center" wrapText="1"/>
      <protection/>
    </xf>
    <xf numFmtId="0" fontId="40" fillId="0" borderId="109" xfId="68" applyFont="1" applyBorder="1" applyAlignment="1">
      <alignment vertical="center" wrapText="1"/>
      <protection/>
    </xf>
    <xf numFmtId="0" fontId="0" fillId="0" borderId="91" xfId="68" applyBorder="1" applyAlignment="1">
      <alignment vertical="center" wrapText="1"/>
      <protection/>
    </xf>
    <xf numFmtId="0" fontId="0" fillId="0" borderId="101" xfId="68" applyBorder="1">
      <alignment vertical="center"/>
      <protection/>
    </xf>
    <xf numFmtId="0" fontId="0" fillId="0" borderId="110" xfId="68" applyBorder="1" applyAlignment="1">
      <alignment horizontal="center" vertical="center"/>
      <protection/>
    </xf>
    <xf numFmtId="0" fontId="44" fillId="0" borderId="64" xfId="68" applyFont="1" applyBorder="1" applyAlignment="1">
      <alignment horizontal="center" vertical="center"/>
      <protection/>
    </xf>
    <xf numFmtId="0" fontId="0" fillId="0" borderId="78" xfId="68" applyFont="1" applyBorder="1" applyAlignment="1">
      <alignment vertical="center" wrapText="1"/>
      <protection/>
    </xf>
    <xf numFmtId="0" fontId="0" fillId="0" borderId="0" xfId="68" applyFont="1" applyBorder="1" applyAlignment="1">
      <alignment vertical="center" wrapText="1"/>
      <protection/>
    </xf>
    <xf numFmtId="0" fontId="0" fillId="0" borderId="45" xfId="68" applyFont="1" applyBorder="1" applyAlignment="1">
      <alignment vertical="center" wrapText="1"/>
      <protection/>
    </xf>
    <xf numFmtId="0" fontId="40" fillId="0" borderId="0" xfId="68" applyFont="1" applyBorder="1">
      <alignment vertical="center"/>
      <protection/>
    </xf>
    <xf numFmtId="0" fontId="0" fillId="0" borderId="39" xfId="68" applyFont="1" applyBorder="1" applyAlignment="1">
      <alignment horizontal="center" vertical="center" wrapText="1"/>
      <protection/>
    </xf>
    <xf numFmtId="0" fontId="21" fillId="0" borderId="39" xfId="69" applyFont="1" applyBorder="1" applyAlignment="1">
      <alignment horizontal="center" vertical="center" shrinkToFit="1"/>
      <protection/>
    </xf>
    <xf numFmtId="0" fontId="21" fillId="0" borderId="39" xfId="69" applyFont="1" applyBorder="1" applyAlignment="1">
      <alignment horizontal="right" vertical="center"/>
      <protection/>
    </xf>
    <xf numFmtId="0" fontId="21" fillId="0" borderId="39" xfId="68" applyFont="1" applyBorder="1" applyAlignment="1">
      <alignment horizontal="right" vertical="center"/>
      <protection/>
    </xf>
    <xf numFmtId="0" fontId="0" fillId="0" borderId="39" xfId="68" applyBorder="1" applyAlignment="1">
      <alignment horizontal="right" vertical="center"/>
      <protection/>
    </xf>
    <xf numFmtId="0" fontId="0" fillId="0" borderId="15" xfId="68" applyBorder="1" applyAlignment="1">
      <alignment horizontal="center" vertical="center"/>
      <protection/>
    </xf>
    <xf numFmtId="0" fontId="0" fillId="0" borderId="0" xfId="68" applyBorder="1" applyAlignment="1">
      <alignment horizontal="center" vertical="center"/>
      <protection/>
    </xf>
    <xf numFmtId="0" fontId="0" fillId="0" borderId="0" xfId="68" applyBorder="1" applyAlignment="1">
      <alignment horizontal="right" vertical="center"/>
      <protection/>
    </xf>
    <xf numFmtId="6" fontId="4" fillId="0" borderId="39" xfId="68" applyNumberFormat="1" applyFont="1" applyBorder="1" applyAlignment="1">
      <alignment horizontal="center" vertical="center" wrapText="1"/>
      <protection/>
    </xf>
    <xf numFmtId="0" fontId="51" fillId="0" borderId="0" xfId="68" applyFont="1" applyBorder="1" applyAlignment="1">
      <alignment horizontal="center" vertical="center" wrapText="1"/>
      <protection/>
    </xf>
    <xf numFmtId="0" fontId="0" fillId="0" borderId="27" xfId="68" applyBorder="1">
      <alignment vertical="center"/>
      <protection/>
    </xf>
    <xf numFmtId="0" fontId="0" fillId="0" borderId="16" xfId="68" applyBorder="1">
      <alignment vertical="center"/>
      <protection/>
    </xf>
    <xf numFmtId="0" fontId="0" fillId="0" borderId="101" xfId="68" applyBorder="1" applyAlignment="1">
      <alignment horizontal="center" vertical="center" wrapText="1"/>
      <protection/>
    </xf>
    <xf numFmtId="0" fontId="0" fillId="0" borderId="39" xfId="68" applyBorder="1" applyAlignment="1">
      <alignment vertical="center" wrapText="1"/>
      <protection/>
    </xf>
    <xf numFmtId="0" fontId="40" fillId="0" borderId="0" xfId="68" applyFont="1">
      <alignment vertical="center"/>
      <protection/>
    </xf>
    <xf numFmtId="0" fontId="0" fillId="0" borderId="78" xfId="68" applyBorder="1">
      <alignment vertical="center"/>
      <protection/>
    </xf>
    <xf numFmtId="0" fontId="52" fillId="0" borderId="0" xfId="68" applyFont="1" applyBorder="1" applyAlignment="1">
      <alignment vertical="top" wrapText="1"/>
      <protection/>
    </xf>
    <xf numFmtId="0" fontId="0" fillId="0" borderId="0" xfId="70" applyAlignment="1">
      <alignment horizontal="center" vertical="center"/>
      <protection/>
    </xf>
    <xf numFmtId="0" fontId="0" fillId="0" borderId="0" xfId="70">
      <alignment vertical="center"/>
      <protection/>
    </xf>
    <xf numFmtId="0" fontId="48" fillId="0" borderId="0" xfId="70" applyFont="1" applyAlignment="1">
      <alignment horizontal="center" vertical="center"/>
      <protection/>
    </xf>
    <xf numFmtId="0" fontId="44" fillId="0" borderId="0" xfId="70" applyFont="1">
      <alignment vertical="center"/>
      <protection/>
    </xf>
    <xf numFmtId="0" fontId="0" fillId="0" borderId="0" xfId="70" applyBorder="1" applyAlignment="1">
      <alignment vertical="center"/>
      <protection/>
    </xf>
    <xf numFmtId="0" fontId="0" fillId="0" borderId="39" xfId="70" applyBorder="1" applyAlignment="1">
      <alignment horizontal="center" vertical="center"/>
      <protection/>
    </xf>
    <xf numFmtId="0" fontId="0" fillId="0" borderId="54" xfId="70" applyBorder="1" applyAlignment="1">
      <alignment horizontal="left" vertical="center"/>
      <protection/>
    </xf>
    <xf numFmtId="0" fontId="39" fillId="0" borderId="106" xfId="70" applyFont="1" applyBorder="1" applyAlignment="1">
      <alignment horizontal="center" vertical="center" wrapText="1"/>
      <protection/>
    </xf>
    <xf numFmtId="0" fontId="39" fillId="0" borderId="111" xfId="70" applyFont="1" applyBorder="1" applyAlignment="1">
      <alignment horizontal="center" vertical="center" wrapText="1"/>
      <protection/>
    </xf>
    <xf numFmtId="58" fontId="25" fillId="0" borderId="0" xfId="0" applyNumberFormat="1" applyFont="1" applyAlignment="1">
      <alignment horizontal="right" vertical="center"/>
    </xf>
    <xf numFmtId="0" fontId="25" fillId="0" borderId="0" xfId="0" applyFont="1" applyAlignment="1">
      <alignment horizontal="center" vertical="center"/>
    </xf>
    <xf numFmtId="0" fontId="26" fillId="0" borderId="0" xfId="0" applyFont="1" applyBorder="1" applyAlignment="1">
      <alignment vertical="center"/>
    </xf>
    <xf numFmtId="0" fontId="54" fillId="0" borderId="0" xfId="0" applyFont="1" applyAlignment="1">
      <alignment horizontal="center" vertical="center"/>
    </xf>
    <xf numFmtId="0" fontId="4" fillId="0" borderId="0" xfId="63">
      <alignment vertical="center"/>
      <protection/>
    </xf>
    <xf numFmtId="0" fontId="55" fillId="0" borderId="0" xfId="63" applyFont="1" applyAlignment="1">
      <alignment horizontal="center" vertical="center"/>
      <protection/>
    </xf>
    <xf numFmtId="0" fontId="22" fillId="0" borderId="0" xfId="63" applyFont="1" applyAlignment="1">
      <alignment horizontal="center" vertical="center"/>
      <protection/>
    </xf>
    <xf numFmtId="0" fontId="57" fillId="0" borderId="39" xfId="63" applyFont="1" applyBorder="1" applyAlignment="1">
      <alignment horizontal="center" vertical="center"/>
      <protection/>
    </xf>
    <xf numFmtId="0" fontId="4" fillId="0" borderId="112" xfId="63" applyBorder="1" applyAlignment="1">
      <alignment vertical="center" shrinkToFit="1"/>
      <protection/>
    </xf>
    <xf numFmtId="0" fontId="4" fillId="0" borderId="0" xfId="63" applyAlignment="1">
      <alignment vertical="center" shrinkToFit="1"/>
      <protection/>
    </xf>
    <xf numFmtId="0" fontId="4" fillId="0" borderId="113" xfId="63" applyBorder="1" applyAlignment="1">
      <alignment vertical="center" shrinkToFit="1"/>
      <protection/>
    </xf>
    <xf numFmtId="0" fontId="4" fillId="0" borderId="114" xfId="63" applyBorder="1" applyAlignment="1">
      <alignment vertical="center" shrinkToFit="1"/>
      <protection/>
    </xf>
    <xf numFmtId="0" fontId="4" fillId="0" borderId="0" xfId="63" applyBorder="1">
      <alignment vertical="center"/>
      <protection/>
    </xf>
    <xf numFmtId="0" fontId="57" fillId="0" borderId="0" xfId="63" applyFont="1" applyAlignment="1">
      <alignment horizontal="center" vertical="center"/>
      <protection/>
    </xf>
    <xf numFmtId="0" fontId="56" fillId="0" borderId="0" xfId="63" applyFont="1" applyAlignment="1">
      <alignment horizontal="center" vertical="center"/>
      <protection/>
    </xf>
    <xf numFmtId="0" fontId="22" fillId="0" borderId="0" xfId="63" applyFont="1" applyAlignment="1">
      <alignment horizontal="left" vertical="center"/>
      <protection/>
    </xf>
    <xf numFmtId="0" fontId="4" fillId="0" borderId="0" xfId="66">
      <alignment vertical="center"/>
      <protection/>
    </xf>
    <xf numFmtId="0" fontId="55" fillId="0" borderId="0" xfId="66" applyFont="1" applyAlignment="1">
      <alignment horizontal="center" vertical="center"/>
      <protection/>
    </xf>
    <xf numFmtId="0" fontId="57" fillId="0" borderId="39" xfId="66" applyFont="1" applyBorder="1" applyAlignment="1">
      <alignment horizontal="center" vertical="center"/>
      <protection/>
    </xf>
    <xf numFmtId="0" fontId="4" fillId="0" borderId="112" xfId="66" applyBorder="1" applyAlignment="1">
      <alignment vertical="center" shrinkToFit="1"/>
      <protection/>
    </xf>
    <xf numFmtId="0" fontId="4" fillId="0" borderId="0" xfId="66" applyAlignment="1">
      <alignment vertical="center" shrinkToFit="1"/>
      <protection/>
    </xf>
    <xf numFmtId="0" fontId="4" fillId="0" borderId="113" xfId="66" applyBorder="1" applyAlignment="1">
      <alignment vertical="center" shrinkToFit="1"/>
      <protection/>
    </xf>
    <xf numFmtId="0" fontId="4" fillId="0" borderId="114" xfId="66" applyBorder="1" applyAlignment="1">
      <alignment vertical="center" shrinkToFit="1"/>
      <protection/>
    </xf>
    <xf numFmtId="0" fontId="4" fillId="0" borderId="0" xfId="66" applyBorder="1">
      <alignment vertical="center"/>
      <protection/>
    </xf>
    <xf numFmtId="0" fontId="57" fillId="0" borderId="0" xfId="66" applyFont="1" applyAlignment="1">
      <alignment horizontal="center" vertical="center"/>
      <protection/>
    </xf>
    <xf numFmtId="0" fontId="4" fillId="0" borderId="0" xfId="65">
      <alignment vertical="center"/>
      <protection/>
    </xf>
    <xf numFmtId="0" fontId="55" fillId="0" borderId="0" xfId="65" applyFont="1" applyAlignment="1">
      <alignment horizontal="center" vertical="center"/>
      <protection/>
    </xf>
    <xf numFmtId="0" fontId="58" fillId="0" borderId="0" xfId="65" applyFont="1" applyBorder="1" applyAlignment="1">
      <alignment horizontal="center" vertical="center"/>
      <protection/>
    </xf>
    <xf numFmtId="0" fontId="22" fillId="0" borderId="0" xfId="65" applyFont="1">
      <alignment vertical="center"/>
      <protection/>
    </xf>
    <xf numFmtId="0" fontId="60" fillId="0" borderId="0" xfId="65" applyFont="1" applyBorder="1" applyAlignment="1">
      <alignment horizontal="center" vertical="center" shrinkToFit="1"/>
      <protection/>
    </xf>
    <xf numFmtId="0" fontId="60" fillId="0" borderId="0" xfId="65" applyFont="1" applyBorder="1" applyAlignment="1">
      <alignment horizontal="center" vertical="center"/>
      <protection/>
    </xf>
    <xf numFmtId="0" fontId="21" fillId="0" borderId="0" xfId="65" applyFont="1" applyBorder="1" applyAlignment="1">
      <alignment horizontal="center" vertical="center"/>
      <protection/>
    </xf>
    <xf numFmtId="0" fontId="4" fillId="0" borderId="39" xfId="65" applyBorder="1" applyAlignment="1">
      <alignment horizontal="center" vertical="center"/>
      <protection/>
    </xf>
    <xf numFmtId="0" fontId="21" fillId="0" borderId="112" xfId="65" applyFont="1" applyBorder="1" applyAlignment="1">
      <alignment vertical="center" shrinkToFit="1"/>
      <protection/>
    </xf>
    <xf numFmtId="0" fontId="4" fillId="0" borderId="0" xfId="65" applyAlignment="1">
      <alignment vertical="center" shrinkToFit="1"/>
      <protection/>
    </xf>
    <xf numFmtId="0" fontId="4" fillId="0" borderId="112" xfId="65" applyBorder="1" applyAlignment="1">
      <alignment vertical="center" shrinkToFit="1"/>
      <protection/>
    </xf>
    <xf numFmtId="0" fontId="21" fillId="0" borderId="113" xfId="65" applyFont="1" applyBorder="1" applyAlignment="1">
      <alignment horizontal="center" vertical="center" shrinkToFit="1"/>
      <protection/>
    </xf>
    <xf numFmtId="0" fontId="4" fillId="0" borderId="113" xfId="65" applyBorder="1" applyAlignment="1">
      <alignment vertical="center" shrinkToFit="1"/>
      <protection/>
    </xf>
    <xf numFmtId="0" fontId="4" fillId="0" borderId="115" xfId="65" applyBorder="1" applyAlignment="1">
      <alignment vertical="center" shrinkToFit="1"/>
      <protection/>
    </xf>
    <xf numFmtId="0" fontId="4" fillId="0" borderId="114" xfId="65" applyBorder="1" applyAlignment="1">
      <alignment vertical="center" shrinkToFit="1"/>
      <protection/>
    </xf>
    <xf numFmtId="0" fontId="63" fillId="0" borderId="0" xfId="0" applyFont="1" applyBorder="1" applyAlignment="1">
      <alignment/>
    </xf>
    <xf numFmtId="0" fontId="63" fillId="0" borderId="0" xfId="0" applyFont="1" applyBorder="1" applyAlignment="1">
      <alignment/>
    </xf>
    <xf numFmtId="0" fontId="64" fillId="0" borderId="0" xfId="0" applyFont="1" applyAlignment="1">
      <alignment horizontal="justify"/>
    </xf>
    <xf numFmtId="0" fontId="4" fillId="0" borderId="116" xfId="0" applyFont="1" applyBorder="1" applyAlignment="1">
      <alignment horizontal="center" vertical="center" wrapText="1"/>
    </xf>
    <xf numFmtId="0" fontId="4" fillId="0" borderId="117" xfId="0" applyFont="1" applyBorder="1" applyAlignment="1">
      <alignment vertical="center" wrapText="1"/>
    </xf>
    <xf numFmtId="0" fontId="4" fillId="0" borderId="118" xfId="0" applyFont="1" applyBorder="1" applyAlignment="1">
      <alignment vertical="center" wrapText="1"/>
    </xf>
    <xf numFmtId="0" fontId="4" fillId="0" borderId="119" xfId="0" applyFont="1" applyBorder="1" applyAlignment="1">
      <alignment horizontal="center" vertical="center" wrapText="1"/>
    </xf>
    <xf numFmtId="0" fontId="4" fillId="0" borderId="117" xfId="0" applyFont="1" applyBorder="1" applyAlignment="1">
      <alignment horizontal="center" vertical="center" wrapText="1"/>
    </xf>
    <xf numFmtId="0" fontId="65" fillId="0" borderId="0" xfId="0" applyFont="1" applyBorder="1" applyAlignment="1">
      <alignment horizontal="left"/>
    </xf>
    <xf numFmtId="0" fontId="0" fillId="0" borderId="0" xfId="0" applyAlignment="1">
      <alignment horizontal="center" vertical="center"/>
    </xf>
    <xf numFmtId="0" fontId="66" fillId="0" borderId="0" xfId="0" applyFont="1" applyAlignment="1">
      <alignment horizontal="right"/>
    </xf>
    <xf numFmtId="0" fontId="4" fillId="0" borderId="120" xfId="65" applyBorder="1">
      <alignment vertical="center"/>
      <protection/>
    </xf>
    <xf numFmtId="0" fontId="4" fillId="0" borderId="85" xfId="65" applyBorder="1">
      <alignment vertical="center"/>
      <protection/>
    </xf>
    <xf numFmtId="0" fontId="4" fillId="0" borderId="33" xfId="65" applyBorder="1">
      <alignment vertical="center"/>
      <protection/>
    </xf>
    <xf numFmtId="0" fontId="64" fillId="0" borderId="65" xfId="0" applyFont="1" applyBorder="1" applyAlignment="1">
      <alignment horizontal="justify"/>
    </xf>
    <xf numFmtId="0" fontId="4" fillId="0" borderId="74" xfId="65" applyBorder="1">
      <alignment vertical="center"/>
      <protection/>
    </xf>
    <xf numFmtId="0" fontId="4" fillId="0" borderId="77" xfId="65" applyBorder="1">
      <alignment vertical="center"/>
      <protection/>
    </xf>
    <xf numFmtId="0" fontId="68" fillId="0" borderId="121" xfId="0" applyFont="1" applyBorder="1" applyAlignment="1">
      <alignment horizontal="left" vertical="center"/>
    </xf>
    <xf numFmtId="0" fontId="68" fillId="0" borderId="0" xfId="0" applyFont="1" applyAlignment="1">
      <alignment horizontal="left" vertical="center"/>
    </xf>
    <xf numFmtId="0" fontId="4" fillId="0" borderId="122" xfId="0" applyFont="1" applyBorder="1" applyAlignment="1">
      <alignment horizontal="justify" vertical="top" wrapText="1"/>
    </xf>
    <xf numFmtId="0" fontId="4" fillId="0" borderId="123" xfId="0" applyFont="1" applyBorder="1" applyAlignment="1">
      <alignment horizontal="justify" vertical="top" wrapText="1"/>
    </xf>
    <xf numFmtId="0" fontId="69" fillId="0" borderId="124" xfId="0" applyFont="1" applyBorder="1" applyAlignment="1">
      <alignment horizontal="justify" vertical="top" wrapText="1"/>
    </xf>
    <xf numFmtId="0" fontId="4" fillId="0" borderId="125" xfId="0" applyFont="1" applyBorder="1" applyAlignment="1">
      <alignment horizontal="justify" vertical="top" wrapText="1"/>
    </xf>
    <xf numFmtId="0" fontId="4" fillId="0" borderId="126" xfId="0" applyFont="1" applyBorder="1" applyAlignment="1">
      <alignment horizontal="justify" vertical="top" wrapText="1"/>
    </xf>
    <xf numFmtId="0" fontId="4" fillId="0" borderId="127" xfId="0" applyFont="1" applyBorder="1" applyAlignment="1">
      <alignment horizontal="justify" vertical="top" wrapText="1"/>
    </xf>
    <xf numFmtId="0" fontId="69" fillId="0" borderId="128" xfId="0" applyFont="1" applyBorder="1" applyAlignment="1">
      <alignment horizontal="justify" vertical="top" wrapText="1"/>
    </xf>
    <xf numFmtId="0" fontId="4" fillId="0" borderId="128" xfId="0" applyFont="1" applyBorder="1" applyAlignment="1">
      <alignment horizontal="justify" vertical="top" wrapText="1"/>
    </xf>
    <xf numFmtId="0" fontId="4" fillId="0" borderId="129" xfId="0" applyFont="1" applyBorder="1" applyAlignment="1">
      <alignment horizontal="justify" vertical="top" wrapText="1"/>
    </xf>
    <xf numFmtId="0" fontId="4" fillId="0" borderId="130" xfId="0" applyFont="1" applyBorder="1" applyAlignment="1">
      <alignment horizontal="justify" vertical="top" wrapText="1"/>
    </xf>
    <xf numFmtId="0" fontId="69" fillId="0" borderId="131" xfId="0" applyFont="1" applyBorder="1" applyAlignment="1">
      <alignment horizontal="justify" vertical="top" wrapText="1"/>
    </xf>
    <xf numFmtId="0" fontId="4" fillId="0" borderId="131" xfId="0" applyFont="1" applyBorder="1" applyAlignment="1">
      <alignment horizontal="justify" vertical="top" wrapText="1"/>
    </xf>
    <xf numFmtId="0" fontId="4" fillId="0" borderId="124" xfId="0" applyFont="1" applyBorder="1" applyAlignment="1">
      <alignment horizontal="justify" vertical="top" wrapText="1"/>
    </xf>
    <xf numFmtId="0" fontId="4" fillId="0" borderId="132" xfId="0" applyFont="1" applyBorder="1" applyAlignment="1">
      <alignment horizontal="justify" vertical="top" wrapText="1"/>
    </xf>
    <xf numFmtId="0" fontId="69" fillId="0" borderId="133" xfId="0" applyFont="1" applyBorder="1" applyAlignment="1">
      <alignment horizontal="justify" vertical="top" wrapText="1"/>
    </xf>
    <xf numFmtId="0" fontId="69" fillId="0" borderId="122" xfId="0" applyFont="1" applyBorder="1" applyAlignment="1">
      <alignment horizontal="justify" vertical="top" wrapText="1"/>
    </xf>
    <xf numFmtId="0" fontId="69" fillId="0" borderId="125" xfId="0" applyFont="1" applyBorder="1" applyAlignment="1">
      <alignment horizontal="justify" vertical="top" wrapText="1"/>
    </xf>
    <xf numFmtId="0" fontId="4" fillId="0" borderId="0" xfId="62" applyBorder="1" applyAlignment="1">
      <alignment horizontal="center" vertical="center"/>
      <protection/>
    </xf>
    <xf numFmtId="0" fontId="69" fillId="0" borderId="134" xfId="0" applyFont="1" applyBorder="1" applyAlignment="1">
      <alignment horizontal="justify" vertical="top" wrapText="1"/>
    </xf>
    <xf numFmtId="0" fontId="4" fillId="0" borderId="135" xfId="0" applyFont="1" applyBorder="1" applyAlignment="1">
      <alignment horizontal="justify" vertical="top" wrapText="1"/>
    </xf>
    <xf numFmtId="0" fontId="4" fillId="0" borderId="134" xfId="0" applyFont="1" applyBorder="1" applyAlignment="1">
      <alignment horizontal="justify" vertical="top" wrapText="1"/>
    </xf>
    <xf numFmtId="0" fontId="4" fillId="0" borderId="136" xfId="0" applyFont="1" applyBorder="1" applyAlignment="1">
      <alignment horizontal="justify" vertical="top" wrapText="1"/>
    </xf>
    <xf numFmtId="0" fontId="25" fillId="0" borderId="0" xfId="64" applyFont="1">
      <alignment vertical="center"/>
      <protection/>
    </xf>
    <xf numFmtId="0" fontId="25" fillId="0" borderId="0" xfId="64" applyFont="1" applyAlignment="1">
      <alignment horizontal="left" vertical="center" shrinkToFit="1"/>
      <protection/>
    </xf>
    <xf numFmtId="0" fontId="25" fillId="0" borderId="0" xfId="64" applyFont="1" applyAlignment="1">
      <alignment horizontal="left" vertical="center"/>
      <protection/>
    </xf>
    <xf numFmtId="0" fontId="25" fillId="0" borderId="0" xfId="64" applyFont="1" applyAlignment="1">
      <alignment horizontal="center" vertical="center" readingOrder="1"/>
      <protection/>
    </xf>
    <xf numFmtId="0" fontId="72" fillId="0" borderId="0" xfId="64" applyFont="1" applyBorder="1" applyAlignment="1">
      <alignment horizontal="center" vertical="center"/>
      <protection/>
    </xf>
    <xf numFmtId="0" fontId="73" fillId="0" borderId="0" xfId="67" applyFont="1" applyAlignment="1">
      <alignment vertical="center"/>
      <protection/>
    </xf>
    <xf numFmtId="0" fontId="25" fillId="0" borderId="0" xfId="64" applyFont="1" applyBorder="1">
      <alignment vertical="center"/>
      <protection/>
    </xf>
    <xf numFmtId="0" fontId="54" fillId="0" borderId="39" xfId="64" applyFont="1" applyBorder="1" applyAlignment="1">
      <alignment horizontal="left" vertical="center" shrinkToFit="1"/>
      <protection/>
    </xf>
    <xf numFmtId="0" fontId="72" fillId="0" borderId="39" xfId="64" applyFont="1" applyBorder="1" applyAlignment="1">
      <alignment horizontal="right" vertical="center"/>
      <protection/>
    </xf>
    <xf numFmtId="0" fontId="76" fillId="0" borderId="39" xfId="64" applyFont="1" applyBorder="1" applyAlignment="1">
      <alignment horizontal="center" vertical="center" shrinkToFit="1"/>
      <protection/>
    </xf>
    <xf numFmtId="0" fontId="54" fillId="0" borderId="39" xfId="64" applyFont="1" applyFill="1" applyBorder="1" applyAlignment="1">
      <alignment horizontal="left" vertical="center" shrinkToFit="1"/>
      <protection/>
    </xf>
    <xf numFmtId="0" fontId="72" fillId="0" borderId="39" xfId="64" applyFont="1" applyFill="1" applyBorder="1" applyAlignment="1">
      <alignment horizontal="right" vertical="center"/>
      <protection/>
    </xf>
    <xf numFmtId="0" fontId="23" fillId="0" borderId="39" xfId="64" applyFont="1" applyBorder="1" applyAlignment="1">
      <alignment horizontal="right" vertical="center"/>
      <protection/>
    </xf>
    <xf numFmtId="0" fontId="54" fillId="0" borderId="51" xfId="64" applyFont="1" applyBorder="1">
      <alignment vertical="center"/>
      <protection/>
    </xf>
    <xf numFmtId="0" fontId="54" fillId="0" borderId="39" xfId="64" applyFont="1" applyBorder="1">
      <alignment vertical="center"/>
      <protection/>
    </xf>
    <xf numFmtId="0" fontId="76" fillId="0" borderId="39" xfId="64" applyFont="1" applyBorder="1" applyAlignment="1">
      <alignment horizontal="right" vertical="center"/>
      <protection/>
    </xf>
    <xf numFmtId="0" fontId="54" fillId="23" borderId="39" xfId="64" applyFont="1" applyFill="1" applyBorder="1" applyAlignment="1">
      <alignment horizontal="center" vertical="center"/>
      <protection/>
    </xf>
    <xf numFmtId="0" fontId="54" fillId="23" borderId="39" xfId="64" applyFont="1" applyFill="1" applyBorder="1" applyAlignment="1">
      <alignment horizontal="right" vertical="center"/>
      <protection/>
    </xf>
    <xf numFmtId="0" fontId="25" fillId="0" borderId="0" xfId="64" applyFont="1" applyAlignment="1">
      <alignment vertical="center"/>
      <protection/>
    </xf>
    <xf numFmtId="0" fontId="54" fillId="0" borderId="0" xfId="64" applyFont="1" applyAlignment="1">
      <alignment vertical="center"/>
      <protection/>
    </xf>
    <xf numFmtId="0" fontId="72" fillId="0" borderId="39" xfId="64" applyFont="1" applyBorder="1" applyAlignment="1">
      <alignment horizontal="right" vertical="center" shrinkToFit="1"/>
      <protection/>
    </xf>
    <xf numFmtId="0" fontId="54" fillId="0" borderId="39" xfId="64" applyFont="1" applyBorder="1" applyAlignment="1">
      <alignment vertical="center" wrapText="1"/>
      <protection/>
    </xf>
    <xf numFmtId="0" fontId="25" fillId="0" borderId="45" xfId="64" applyFont="1" applyBorder="1">
      <alignment vertical="center"/>
      <protection/>
    </xf>
    <xf numFmtId="0" fontId="54" fillId="0" borderId="39" xfId="64" applyFont="1" applyFill="1" applyBorder="1" applyAlignment="1">
      <alignment horizontal="center" vertical="center"/>
      <protection/>
    </xf>
    <xf numFmtId="0" fontId="54" fillId="0" borderId="39" xfId="64" applyFont="1" applyFill="1" applyBorder="1" applyAlignment="1">
      <alignment horizontal="right" vertical="center"/>
      <protection/>
    </xf>
    <xf numFmtId="0" fontId="30" fillId="0" borderId="0" xfId="64" applyFont="1">
      <alignment vertical="center"/>
      <protection/>
    </xf>
    <xf numFmtId="0" fontId="74" fillId="0" borderId="0" xfId="64" applyFont="1" applyBorder="1" applyAlignment="1">
      <alignment vertical="center"/>
      <protection/>
    </xf>
    <xf numFmtId="0" fontId="77" fillId="0" borderId="39" xfId="64" applyFont="1" applyBorder="1" applyAlignment="1">
      <alignment horizontal="right" vertical="center"/>
      <protection/>
    </xf>
    <xf numFmtId="0" fontId="78" fillId="0" borderId="39" xfId="64" applyFont="1" applyBorder="1" applyAlignment="1">
      <alignment horizontal="center" vertical="center" shrinkToFit="1"/>
      <protection/>
    </xf>
    <xf numFmtId="0" fontId="54" fillId="0" borderId="39" xfId="64" applyFont="1" applyBorder="1" applyAlignment="1">
      <alignment horizontal="left" vertical="center"/>
      <protection/>
    </xf>
    <xf numFmtId="0" fontId="78" fillId="0" borderId="39" xfId="64" applyFont="1" applyBorder="1" applyAlignment="1">
      <alignment horizontal="right" vertical="center"/>
      <protection/>
    </xf>
    <xf numFmtId="0" fontId="79" fillId="0" borderId="39" xfId="64" applyFont="1" applyBorder="1" applyAlignment="1">
      <alignment horizontal="right" vertical="center"/>
      <protection/>
    </xf>
    <xf numFmtId="0" fontId="54" fillId="0" borderId="61" xfId="64" applyFont="1" applyBorder="1">
      <alignment vertical="center"/>
      <protection/>
    </xf>
    <xf numFmtId="0" fontId="54" fillId="0" borderId="52" xfId="64" applyFont="1" applyBorder="1">
      <alignment vertical="center"/>
      <protection/>
    </xf>
    <xf numFmtId="0" fontId="54" fillId="0" borderId="0" xfId="64" applyFont="1" applyBorder="1" applyAlignment="1">
      <alignment horizontal="right" vertical="center"/>
      <protection/>
    </xf>
    <xf numFmtId="0" fontId="54" fillId="0" borderId="27" xfId="64" applyFont="1" applyBorder="1">
      <alignment vertical="center"/>
      <protection/>
    </xf>
    <xf numFmtId="0" fontId="54" fillId="0" borderId="16" xfId="64" applyFont="1" applyBorder="1">
      <alignment vertical="center"/>
      <protection/>
    </xf>
    <xf numFmtId="0" fontId="54" fillId="0" borderId="15" xfId="64" applyFont="1" applyBorder="1">
      <alignment vertical="center"/>
      <protection/>
    </xf>
    <xf numFmtId="0" fontId="54" fillId="0" borderId="16" xfId="64" applyFont="1" applyFill="1" applyBorder="1" applyAlignment="1">
      <alignment horizontal="right" vertical="center"/>
      <protection/>
    </xf>
    <xf numFmtId="0" fontId="4" fillId="0" borderId="0" xfId="62">
      <alignment vertical="center"/>
      <protection/>
    </xf>
    <xf numFmtId="0" fontId="4" fillId="0" borderId="0" xfId="62" applyAlignment="1">
      <alignment horizontal="left" vertical="center"/>
      <protection/>
    </xf>
    <xf numFmtId="0" fontId="4" fillId="0" borderId="0" xfId="62" applyBorder="1" applyAlignment="1">
      <alignment horizontal="right" vertical="center"/>
      <protection/>
    </xf>
    <xf numFmtId="0" fontId="4" fillId="0" borderId="137" xfId="62" applyBorder="1" applyAlignment="1">
      <alignment horizontal="center" vertical="center"/>
      <protection/>
    </xf>
    <xf numFmtId="0" fontId="4" fillId="0" borderId="138" xfId="62" applyBorder="1" applyAlignment="1">
      <alignment horizontal="center" vertical="center"/>
      <protection/>
    </xf>
    <xf numFmtId="0" fontId="4" fillId="0" borderId="139" xfId="62" applyFill="1" applyBorder="1" applyAlignment="1">
      <alignment horizontal="left" vertical="center"/>
      <protection/>
    </xf>
    <xf numFmtId="0" fontId="0" fillId="0" borderId="0" xfId="62" applyFont="1" applyFill="1" applyBorder="1" applyAlignment="1">
      <alignment horizontal="left" vertical="center"/>
      <protection/>
    </xf>
    <xf numFmtId="0" fontId="4" fillId="0" borderId="115" xfId="62" applyFill="1" applyBorder="1" applyAlignment="1">
      <alignment horizontal="center" vertical="center"/>
      <protection/>
    </xf>
    <xf numFmtId="0" fontId="0" fillId="0" borderId="0" xfId="62" applyFont="1" applyFill="1" applyBorder="1" applyAlignment="1">
      <alignment horizontal="right" vertical="center"/>
      <protection/>
    </xf>
    <xf numFmtId="0" fontId="4" fillId="0" borderId="115" xfId="62" applyFill="1" applyBorder="1" applyAlignment="1">
      <alignment horizontal="left" vertical="center"/>
      <protection/>
    </xf>
    <xf numFmtId="0" fontId="4" fillId="23" borderId="139" xfId="62" applyFill="1" applyBorder="1" applyAlignment="1">
      <alignment horizontal="center" vertical="center"/>
      <protection/>
    </xf>
    <xf numFmtId="0" fontId="4" fillId="23" borderId="140" xfId="62" applyFill="1" applyBorder="1" applyAlignment="1">
      <alignment horizontal="left" vertical="center"/>
      <protection/>
    </xf>
    <xf numFmtId="0" fontId="4" fillId="0" borderId="0" xfId="62" applyAlignment="1">
      <alignment horizontal="right" vertical="center"/>
      <protection/>
    </xf>
    <xf numFmtId="0" fontId="4" fillId="0" borderId="140" xfId="62" applyFill="1" applyBorder="1" applyAlignment="1">
      <alignment horizontal="center" vertical="center"/>
      <protection/>
    </xf>
    <xf numFmtId="0" fontId="4" fillId="0" borderId="0" xfId="62" applyFill="1" applyBorder="1" applyAlignment="1">
      <alignment horizontal="center" vertical="center"/>
      <protection/>
    </xf>
    <xf numFmtId="0" fontId="4" fillId="0" borderId="0" xfId="62" applyFill="1" applyBorder="1" applyAlignment="1">
      <alignment horizontal="right" vertical="center"/>
      <protection/>
    </xf>
    <xf numFmtId="0" fontId="4" fillId="0" borderId="0" xfId="62" applyBorder="1" applyAlignment="1">
      <alignment horizontal="left" vertical="center"/>
      <protection/>
    </xf>
    <xf numFmtId="0" fontId="69" fillId="23" borderId="61" xfId="62" applyFont="1" applyFill="1" applyBorder="1" applyAlignment="1">
      <alignment vertical="center"/>
      <protection/>
    </xf>
    <xf numFmtId="0" fontId="69" fillId="23" borderId="51" xfId="62" applyFont="1" applyFill="1" applyBorder="1" applyAlignment="1">
      <alignment vertical="center"/>
      <protection/>
    </xf>
    <xf numFmtId="0" fontId="69" fillId="23" borderId="52" xfId="62" applyFont="1" applyFill="1" applyBorder="1" applyAlignment="1">
      <alignment vertical="center"/>
      <protection/>
    </xf>
    <xf numFmtId="0" fontId="4" fillId="23" borderId="64" xfId="62" applyFill="1" applyBorder="1" applyAlignment="1">
      <alignment vertical="center"/>
      <protection/>
    </xf>
    <xf numFmtId="0" fontId="4" fillId="23" borderId="45" xfId="62" applyFill="1" applyBorder="1" applyAlignment="1">
      <alignment vertical="center"/>
      <protection/>
    </xf>
    <xf numFmtId="0" fontId="4" fillId="23" borderId="54" xfId="62" applyFill="1" applyBorder="1" applyAlignment="1">
      <alignment vertical="center"/>
      <protection/>
    </xf>
    <xf numFmtId="0" fontId="69" fillId="23" borderId="64" xfId="62" applyFont="1" applyFill="1" applyBorder="1" applyAlignment="1">
      <alignment vertical="center"/>
      <protection/>
    </xf>
    <xf numFmtId="0" fontId="69" fillId="23" borderId="45" xfId="62" applyFont="1" applyFill="1" applyBorder="1" applyAlignment="1">
      <alignment vertical="center"/>
      <protection/>
    </xf>
    <xf numFmtId="0" fontId="69" fillId="23" borderId="54" xfId="62" applyFont="1" applyFill="1" applyBorder="1" applyAlignment="1">
      <alignment vertical="center"/>
      <protection/>
    </xf>
    <xf numFmtId="0" fontId="69" fillId="0" borderId="61" xfId="62" applyFont="1" applyFill="1" applyBorder="1" applyAlignment="1">
      <alignment vertical="center"/>
      <protection/>
    </xf>
    <xf numFmtId="0" fontId="69" fillId="0" borderId="51" xfId="62" applyFont="1" applyFill="1" applyBorder="1" applyAlignment="1">
      <alignment vertical="center"/>
      <protection/>
    </xf>
    <xf numFmtId="0" fontId="69" fillId="0" borderId="52" xfId="62" applyFont="1" applyFill="1" applyBorder="1" applyAlignment="1">
      <alignment vertical="center"/>
      <protection/>
    </xf>
    <xf numFmtId="0" fontId="4" fillId="0" borderId="64" xfId="62" applyFill="1" applyBorder="1" applyAlignment="1">
      <alignment vertical="center"/>
      <protection/>
    </xf>
    <xf numFmtId="0" fontId="4" fillId="0" borderId="45" xfId="62" applyFill="1" applyBorder="1" applyAlignment="1">
      <alignment vertical="center"/>
      <protection/>
    </xf>
    <xf numFmtId="0" fontId="4" fillId="0" borderId="54" xfId="62" applyFill="1" applyBorder="1" applyAlignment="1">
      <alignment vertical="center"/>
      <protection/>
    </xf>
    <xf numFmtId="0" fontId="69" fillId="0" borderId="64" xfId="62" applyFont="1" applyFill="1" applyBorder="1" applyAlignment="1">
      <alignment vertical="center"/>
      <protection/>
    </xf>
    <xf numFmtId="0" fontId="69" fillId="0" borderId="45" xfId="62" applyFont="1" applyFill="1" applyBorder="1" applyAlignment="1">
      <alignment vertical="center"/>
      <protection/>
    </xf>
    <xf numFmtId="0" fontId="69" fillId="0" borderId="54" xfId="62" applyFont="1" applyFill="1" applyBorder="1" applyAlignment="1">
      <alignment vertical="center"/>
      <protection/>
    </xf>
    <xf numFmtId="0" fontId="4" fillId="0" borderId="0" xfId="62" applyFill="1">
      <alignment vertical="center"/>
      <protection/>
    </xf>
    <xf numFmtId="0" fontId="4" fillId="0" borderId="118" xfId="62" applyBorder="1" applyAlignment="1">
      <alignment horizontal="right" vertical="center"/>
      <protection/>
    </xf>
    <xf numFmtId="0" fontId="82" fillId="0" borderId="10" xfId="62" applyFont="1" applyFill="1" applyBorder="1" applyAlignment="1">
      <alignment horizontal="center" vertical="center" wrapText="1"/>
      <protection/>
    </xf>
    <xf numFmtId="0" fontId="4" fillId="0" borderId="141" xfId="62" applyFill="1" applyBorder="1" applyAlignment="1">
      <alignment horizontal="center" vertical="center"/>
      <protection/>
    </xf>
    <xf numFmtId="0" fontId="82" fillId="0" borderId="12" xfId="62" applyFont="1" applyFill="1" applyBorder="1" applyAlignment="1">
      <alignment horizontal="center" vertical="center" wrapText="1"/>
      <protection/>
    </xf>
    <xf numFmtId="0" fontId="82" fillId="0" borderId="142" xfId="62" applyFont="1" applyFill="1" applyBorder="1" applyAlignment="1">
      <alignment horizontal="center" vertical="center" wrapText="1"/>
      <protection/>
    </xf>
    <xf numFmtId="0" fontId="4" fillId="0" borderId="143" xfId="62" applyFill="1" applyBorder="1" applyAlignment="1">
      <alignment horizontal="center" vertical="center"/>
      <protection/>
    </xf>
    <xf numFmtId="0" fontId="21" fillId="0" borderId="144" xfId="62" applyFont="1" applyFill="1" applyBorder="1" applyAlignment="1">
      <alignment horizontal="center" vertical="center" shrinkToFit="1"/>
      <protection/>
    </xf>
    <xf numFmtId="0" fontId="21" fillId="0" borderId="145" xfId="62" applyFont="1" applyFill="1" applyBorder="1" applyAlignment="1">
      <alignment horizontal="center" vertical="center" shrinkToFit="1"/>
      <protection/>
    </xf>
    <xf numFmtId="0" fontId="4" fillId="0" borderId="145" xfId="62" applyFill="1" applyBorder="1" applyAlignment="1">
      <alignment horizontal="center" vertical="center"/>
      <protection/>
    </xf>
    <xf numFmtId="0" fontId="4" fillId="0" borderId="146" xfId="62" applyFill="1" applyBorder="1" applyAlignment="1">
      <alignment horizontal="center" vertical="center"/>
      <protection/>
    </xf>
    <xf numFmtId="0" fontId="4" fillId="0" borderId="147" xfId="62" applyFill="1" applyBorder="1" applyAlignment="1">
      <alignment horizontal="center" vertical="center"/>
      <protection/>
    </xf>
    <xf numFmtId="0" fontId="4" fillId="0" borderId="148" xfId="62" applyFill="1" applyBorder="1" applyAlignment="1">
      <alignment horizontal="center" vertical="center"/>
      <protection/>
    </xf>
    <xf numFmtId="0" fontId="4" fillId="0" borderId="148" xfId="62" applyFill="1" applyBorder="1" applyAlignment="1">
      <alignment vertical="center"/>
      <protection/>
    </xf>
    <xf numFmtId="0" fontId="4" fillId="0" borderId="76" xfId="62" applyFill="1" applyBorder="1" applyAlignment="1">
      <alignment horizontal="center" vertical="center"/>
      <protection/>
    </xf>
    <xf numFmtId="0" fontId="4" fillId="0" borderId="149" xfId="62" applyFill="1" applyBorder="1" applyAlignment="1">
      <alignment vertical="center"/>
      <protection/>
    </xf>
    <xf numFmtId="0" fontId="57" fillId="0" borderId="0" xfId="62" applyFont="1" applyBorder="1" applyAlignment="1">
      <alignment horizontal="center" vertical="center"/>
      <protection/>
    </xf>
    <xf numFmtId="0" fontId="0" fillId="0" borderId="144" xfId="62" applyFont="1" applyFill="1" applyBorder="1" applyAlignment="1">
      <alignment horizontal="right" vertical="center" shrinkToFit="1"/>
      <protection/>
    </xf>
    <xf numFmtId="0" fontId="4" fillId="0" borderId="145" xfId="62" applyFill="1" applyBorder="1" applyAlignment="1">
      <alignment horizontal="right" vertical="center"/>
      <protection/>
    </xf>
    <xf numFmtId="0" fontId="4" fillId="0" borderId="146" xfId="62" applyFill="1" applyBorder="1" applyAlignment="1">
      <alignment horizontal="right" vertical="center"/>
      <protection/>
    </xf>
    <xf numFmtId="0" fontId="4" fillId="0" borderId="150" xfId="62" applyFill="1" applyBorder="1" applyAlignment="1">
      <alignment horizontal="right" vertical="center"/>
      <protection/>
    </xf>
    <xf numFmtId="0" fontId="83" fillId="0" borderId="0" xfId="0" applyFont="1" applyAlignment="1">
      <alignment vertical="center"/>
    </xf>
    <xf numFmtId="0" fontId="84" fillId="0" borderId="0" xfId="0" applyFont="1" applyAlignment="1">
      <alignment vertical="center"/>
    </xf>
    <xf numFmtId="0" fontId="85" fillId="0" borderId="151" xfId="0" applyFont="1" applyBorder="1" applyAlignment="1">
      <alignment vertical="center"/>
    </xf>
    <xf numFmtId="0" fontId="85" fillId="0" borderId="152" xfId="0" applyFont="1" applyBorder="1" applyAlignment="1">
      <alignment vertical="center"/>
    </xf>
    <xf numFmtId="0" fontId="86" fillId="0" borderId="152" xfId="0" applyFont="1" applyBorder="1" applyAlignment="1">
      <alignment vertical="center"/>
    </xf>
    <xf numFmtId="0" fontId="0" fillId="0" borderId="152" xfId="0" applyBorder="1" applyAlignment="1">
      <alignment vertical="center"/>
    </xf>
    <xf numFmtId="0" fontId="0" fillId="0" borderId="153" xfId="0" applyBorder="1" applyAlignment="1">
      <alignment vertical="center"/>
    </xf>
    <xf numFmtId="0" fontId="0" fillId="0" borderId="0" xfId="0" applyBorder="1" applyAlignment="1">
      <alignment/>
    </xf>
    <xf numFmtId="0" fontId="37" fillId="0" borderId="154" xfId="0" applyFont="1" applyBorder="1" applyAlignment="1">
      <alignment vertical="center"/>
    </xf>
    <xf numFmtId="0" fontId="37" fillId="0" borderId="155" xfId="0" applyFont="1" applyBorder="1" applyAlignment="1">
      <alignment vertical="center"/>
    </xf>
    <xf numFmtId="0" fontId="37" fillId="0" borderId="156" xfId="0" applyFont="1" applyBorder="1" applyAlignment="1">
      <alignment vertical="center"/>
    </xf>
    <xf numFmtId="0" fontId="37" fillId="0" borderId="157" xfId="0" applyFont="1" applyBorder="1" applyAlignment="1">
      <alignment vertical="center"/>
    </xf>
    <xf numFmtId="0" fontId="37" fillId="0" borderId="158" xfId="0" applyFont="1" applyBorder="1" applyAlignment="1">
      <alignment vertical="center"/>
    </xf>
    <xf numFmtId="0" fontId="37" fillId="0" borderId="154" xfId="0" applyFont="1" applyFill="1" applyBorder="1" applyAlignment="1">
      <alignment vertical="center"/>
    </xf>
    <xf numFmtId="0" fontId="37" fillId="0" borderId="0" xfId="0" applyFont="1" applyFill="1" applyBorder="1" applyAlignment="1">
      <alignment vertical="center"/>
    </xf>
    <xf numFmtId="0" fontId="0" fillId="0" borderId="155" xfId="0" applyBorder="1" applyAlignment="1">
      <alignment vertical="center"/>
    </xf>
    <xf numFmtId="0" fontId="37" fillId="0" borderId="0" xfId="0" applyFont="1" applyBorder="1" applyAlignment="1">
      <alignment horizontal="left" vertical="center"/>
    </xf>
    <xf numFmtId="0" fontId="0" fillId="0" borderId="157" xfId="0" applyBorder="1" applyAlignment="1">
      <alignment vertical="center"/>
    </xf>
    <xf numFmtId="0" fontId="0" fillId="0" borderId="158" xfId="0" applyBorder="1" applyAlignment="1">
      <alignment vertical="center"/>
    </xf>
    <xf numFmtId="0" fontId="85" fillId="0" borderId="0" xfId="0" applyFont="1" applyBorder="1" applyAlignment="1">
      <alignment vertical="center" shrinkToFit="1"/>
    </xf>
    <xf numFmtId="0" fontId="86" fillId="0" borderId="0" xfId="0" applyFont="1" applyBorder="1" applyAlignment="1">
      <alignment/>
    </xf>
    <xf numFmtId="0" fontId="37" fillId="0" borderId="0" xfId="0" applyFont="1" applyBorder="1" applyAlignment="1">
      <alignment/>
    </xf>
    <xf numFmtId="0" fontId="85" fillId="0" borderId="69" xfId="0" applyFont="1" applyBorder="1" applyAlignment="1">
      <alignment vertical="center"/>
    </xf>
    <xf numFmtId="0" fontId="85" fillId="0" borderId="120" xfId="0" applyFont="1" applyBorder="1" applyAlignment="1">
      <alignment vertical="center"/>
    </xf>
    <xf numFmtId="0" fontId="86" fillId="0" borderId="120" xfId="0" applyFont="1" applyBorder="1" applyAlignment="1">
      <alignment vertical="center"/>
    </xf>
    <xf numFmtId="0" fontId="0" fillId="0" borderId="120" xfId="0" applyBorder="1" applyAlignment="1">
      <alignment vertical="center"/>
    </xf>
    <xf numFmtId="0" fontId="37" fillId="0" borderId="63" xfId="0" applyFont="1" applyBorder="1" applyAlignment="1">
      <alignment vertical="center"/>
    </xf>
    <xf numFmtId="0" fontId="37" fillId="0" borderId="33" xfId="0" applyFont="1" applyBorder="1" applyAlignment="1">
      <alignment vertical="center"/>
    </xf>
    <xf numFmtId="0" fontId="37" fillId="0" borderId="65" xfId="0" applyFont="1" applyBorder="1" applyAlignment="1">
      <alignment vertical="center"/>
    </xf>
    <xf numFmtId="0" fontId="37" fillId="0" borderId="74" xfId="0" applyFont="1" applyBorder="1" applyAlignment="1">
      <alignment vertical="center"/>
    </xf>
    <xf numFmtId="0" fontId="37" fillId="0" borderId="77" xfId="0" applyFont="1" applyBorder="1" applyAlignment="1">
      <alignment vertical="center"/>
    </xf>
    <xf numFmtId="0" fontId="37" fillId="0" borderId="120" xfId="0" applyFont="1" applyBorder="1" applyAlignment="1">
      <alignment vertical="center"/>
    </xf>
    <xf numFmtId="0" fontId="0" fillId="0" borderId="120" xfId="0" applyFont="1" applyBorder="1" applyAlignment="1">
      <alignment vertical="center"/>
    </xf>
    <xf numFmtId="0" fontId="0" fillId="0" borderId="85" xfId="0" applyFont="1" applyBorder="1" applyAlignment="1">
      <alignment vertical="center"/>
    </xf>
    <xf numFmtId="0" fontId="0" fillId="0" borderId="33" xfId="0" applyFont="1" applyBorder="1" applyAlignment="1">
      <alignment vertical="center"/>
    </xf>
    <xf numFmtId="0" fontId="25" fillId="0" borderId="159" xfId="0" applyFont="1" applyBorder="1" applyAlignment="1">
      <alignment horizontal="distributed" vertical="center"/>
    </xf>
    <xf numFmtId="0" fontId="25" fillId="0" borderId="35" xfId="0" applyFont="1" applyBorder="1" applyAlignment="1">
      <alignment horizontal="distributed" vertical="center"/>
    </xf>
    <xf numFmtId="0" fontId="25" fillId="0" borderId="36" xfId="0" applyFont="1" applyBorder="1" applyAlignment="1">
      <alignment horizontal="distributed" vertical="center"/>
    </xf>
    <xf numFmtId="0" fontId="25" fillId="24" borderId="35" xfId="0" applyFont="1" applyFill="1" applyBorder="1" applyAlignment="1">
      <alignment horizontal="right" vertical="center"/>
    </xf>
    <xf numFmtId="0" fontId="25" fillId="24" borderId="160" xfId="0" applyFont="1" applyFill="1" applyBorder="1" applyAlignment="1">
      <alignment horizontal="center" vertical="center"/>
    </xf>
    <xf numFmtId="0" fontId="25" fillId="24" borderId="161" xfId="0" applyFont="1" applyFill="1" applyBorder="1" applyAlignment="1">
      <alignment horizontal="center" vertical="center"/>
    </xf>
    <xf numFmtId="0" fontId="25" fillId="0" borderId="23" xfId="0" applyFont="1" applyBorder="1" applyAlignment="1">
      <alignment horizontal="distributed" vertical="center"/>
    </xf>
    <xf numFmtId="0" fontId="25" fillId="24" borderId="23" xfId="0" applyFont="1" applyFill="1" applyBorder="1" applyAlignment="1" applyProtection="1">
      <alignment vertical="center"/>
      <protection locked="0"/>
    </xf>
    <xf numFmtId="0" fontId="25" fillId="0" borderId="34" xfId="0" applyFont="1" applyFill="1" applyBorder="1" applyAlignment="1">
      <alignment horizontal="center" vertical="center"/>
    </xf>
    <xf numFmtId="0" fontId="25" fillId="24" borderId="162" xfId="0" applyFont="1" applyFill="1" applyBorder="1" applyAlignment="1" applyProtection="1">
      <alignment horizontal="center" vertical="center"/>
      <protection locked="0"/>
    </xf>
    <xf numFmtId="0" fontId="25" fillId="24" borderId="163" xfId="0" applyFont="1" applyFill="1" applyBorder="1" applyAlignment="1" applyProtection="1">
      <alignment horizontal="center" vertical="center"/>
      <protection locked="0"/>
    </xf>
    <xf numFmtId="0" fontId="25" fillId="24" borderId="160" xfId="0" applyFont="1" applyFill="1" applyBorder="1" applyAlignment="1" applyProtection="1">
      <alignment horizontal="center" vertical="center"/>
      <protection locked="0"/>
    </xf>
    <xf numFmtId="0" fontId="25" fillId="24" borderId="161" xfId="0" applyFont="1" applyFill="1" applyBorder="1" applyAlignment="1" applyProtection="1">
      <alignment horizontal="center" vertical="center"/>
      <protection locked="0"/>
    </xf>
    <xf numFmtId="58" fontId="25" fillId="24" borderId="35" xfId="0" applyNumberFormat="1" applyFont="1" applyFill="1" applyBorder="1" applyAlignment="1">
      <alignment horizontal="right" vertical="center"/>
    </xf>
    <xf numFmtId="0" fontId="25" fillId="24" borderId="35" xfId="0" applyFont="1" applyFill="1" applyBorder="1" applyAlignment="1" applyProtection="1">
      <alignment vertical="center"/>
      <protection locked="0"/>
    </xf>
    <xf numFmtId="0" fontId="25" fillId="0" borderId="18" xfId="0" applyFont="1" applyBorder="1" applyAlignment="1">
      <alignment horizontal="distributed" vertical="center"/>
    </xf>
    <xf numFmtId="0" fontId="25" fillId="0" borderId="34" xfId="0" applyFont="1" applyBorder="1" applyAlignment="1">
      <alignment horizontal="distributed" vertical="center"/>
    </xf>
    <xf numFmtId="0" fontId="25" fillId="0" borderId="19" xfId="0" applyFont="1" applyBorder="1" applyAlignment="1">
      <alignment horizontal="distributed" vertical="center"/>
    </xf>
    <xf numFmtId="58" fontId="25" fillId="0" borderId="34" xfId="0" applyNumberFormat="1" applyFont="1" applyBorder="1" applyAlignment="1">
      <alignment horizontal="right" vertical="center"/>
    </xf>
    <xf numFmtId="0" fontId="25" fillId="24" borderId="164" xfId="0" applyFont="1" applyFill="1" applyBorder="1" applyAlignment="1">
      <alignment horizontal="center" vertical="center"/>
    </xf>
    <xf numFmtId="0" fontId="25" fillId="24" borderId="165" xfId="0" applyFont="1" applyFill="1" applyBorder="1" applyAlignment="1">
      <alignment horizontal="center" vertical="center"/>
    </xf>
    <xf numFmtId="58" fontId="25" fillId="24" borderId="35" xfId="0" applyNumberFormat="1" applyFont="1" applyFill="1" applyBorder="1" applyAlignment="1" applyProtection="1">
      <alignment vertical="center"/>
      <protection locked="0"/>
    </xf>
    <xf numFmtId="0" fontId="25" fillId="0" borderId="26" xfId="0" applyFont="1" applyBorder="1" applyAlignment="1">
      <alignment horizontal="distributed" vertical="center"/>
    </xf>
    <xf numFmtId="0" fontId="25" fillId="0" borderId="12" xfId="0" applyFont="1" applyBorder="1" applyAlignment="1">
      <alignment vertical="center" shrinkToFit="1"/>
    </xf>
    <xf numFmtId="0" fontId="25" fillId="0" borderId="11" xfId="0" applyFont="1" applyBorder="1" applyAlignment="1">
      <alignment vertical="center" shrinkToFit="1"/>
    </xf>
    <xf numFmtId="0" fontId="25" fillId="0" borderId="13" xfId="0" applyFont="1" applyBorder="1" applyAlignment="1">
      <alignment vertical="center" shrinkToFit="1"/>
    </xf>
    <xf numFmtId="58" fontId="25" fillId="24" borderId="34" xfId="0" applyNumberFormat="1" applyFont="1" applyFill="1" applyBorder="1" applyAlignment="1">
      <alignment vertical="center"/>
    </xf>
    <xf numFmtId="0" fontId="25" fillId="24" borderId="164" xfId="0" applyFont="1" applyFill="1" applyBorder="1" applyAlignment="1" applyProtection="1">
      <alignment horizontal="center" vertical="center"/>
      <protection locked="0"/>
    </xf>
    <xf numFmtId="0" fontId="25" fillId="24" borderId="165" xfId="0" applyFont="1" applyFill="1" applyBorder="1" applyAlignment="1" applyProtection="1">
      <alignment horizontal="center" vertical="center"/>
      <protection locked="0"/>
    </xf>
    <xf numFmtId="0" fontId="25" fillId="0" borderId="0" xfId="0" applyFont="1" applyAlignment="1">
      <alignment vertical="center"/>
    </xf>
    <xf numFmtId="58" fontId="25" fillId="3" borderId="0" xfId="0" applyNumberFormat="1" applyFont="1" applyFill="1" applyAlignment="1">
      <alignment vertical="center"/>
    </xf>
    <xf numFmtId="0" fontId="25" fillId="0" borderId="16" xfId="0" applyFont="1" applyBorder="1" applyAlignment="1">
      <alignment horizontal="distributed" vertical="center"/>
    </xf>
    <xf numFmtId="58" fontId="25" fillId="24" borderId="16" xfId="0" applyNumberFormat="1" applyFont="1" applyFill="1" applyBorder="1" applyAlignment="1" applyProtection="1">
      <alignment vertical="center"/>
      <protection locked="0"/>
    </xf>
    <xf numFmtId="0" fontId="25" fillId="24" borderId="16" xfId="0" applyFont="1" applyFill="1" applyBorder="1" applyAlignment="1" applyProtection="1">
      <alignment vertical="center"/>
      <protection locked="0"/>
    </xf>
    <xf numFmtId="0" fontId="25" fillId="0" borderId="16" xfId="0" applyFont="1" applyFill="1" applyBorder="1" applyAlignment="1">
      <alignment horizontal="center" vertical="center"/>
    </xf>
    <xf numFmtId="0" fontId="25" fillId="0" borderId="32" xfId="0" applyFont="1" applyBorder="1" applyAlignment="1">
      <alignment horizontal="distributed" vertical="center"/>
    </xf>
    <xf numFmtId="0" fontId="25" fillId="24" borderId="32" xfId="0" applyFont="1" applyFill="1" applyBorder="1" applyAlignment="1" applyProtection="1">
      <alignment vertical="center"/>
      <protection locked="0"/>
    </xf>
    <xf numFmtId="0" fontId="26" fillId="0" borderId="32" xfId="0" applyFont="1" applyFill="1" applyBorder="1" applyAlignment="1">
      <alignment vertical="center"/>
    </xf>
    <xf numFmtId="0" fontId="26" fillId="0" borderId="31" xfId="0" applyFont="1" applyFill="1" applyBorder="1" applyAlignment="1">
      <alignment vertical="center"/>
    </xf>
    <xf numFmtId="176" fontId="25" fillId="24" borderId="26" xfId="0" applyNumberFormat="1" applyFont="1" applyFill="1" applyBorder="1" applyAlignment="1" applyProtection="1">
      <alignment vertical="center"/>
      <protection locked="0"/>
    </xf>
    <xf numFmtId="0" fontId="25" fillId="0" borderId="26" xfId="0" applyFont="1" applyBorder="1" applyAlignment="1">
      <alignment horizontal="center" vertical="center"/>
    </xf>
    <xf numFmtId="176" fontId="25" fillId="24" borderId="16" xfId="0" applyNumberFormat="1" applyFont="1" applyFill="1" applyBorder="1" applyAlignment="1" applyProtection="1">
      <alignment vertical="center"/>
      <protection locked="0"/>
    </xf>
    <xf numFmtId="0" fontId="25" fillId="21" borderId="32" xfId="0" applyFont="1" applyFill="1" applyBorder="1" applyAlignment="1" applyProtection="1">
      <alignment vertical="center"/>
      <protection locked="0"/>
    </xf>
    <xf numFmtId="0" fontId="25" fillId="24" borderId="26" xfId="0" applyFont="1" applyFill="1" applyBorder="1" applyAlignment="1" applyProtection="1">
      <alignment vertical="center"/>
      <protection locked="0"/>
    </xf>
    <xf numFmtId="0" fontId="25" fillId="21" borderId="16" xfId="0" applyFont="1" applyFill="1" applyBorder="1" applyAlignment="1" applyProtection="1">
      <alignment vertical="center"/>
      <protection locked="0"/>
    </xf>
    <xf numFmtId="0" fontId="25" fillId="24" borderId="26" xfId="0" applyFont="1" applyFill="1" applyBorder="1" applyAlignment="1" applyProtection="1">
      <alignment vertical="center" shrinkToFit="1"/>
      <protection locked="0"/>
    </xf>
    <xf numFmtId="0" fontId="25" fillId="0" borderId="26" xfId="0" applyFont="1" applyBorder="1" applyAlignment="1">
      <alignment vertical="center"/>
    </xf>
    <xf numFmtId="0" fontId="25" fillId="24" borderId="0" xfId="0" applyFont="1" applyFill="1" applyAlignment="1">
      <alignment vertical="center"/>
    </xf>
    <xf numFmtId="0" fontId="25" fillId="24" borderId="34" xfId="0" applyFont="1" applyFill="1" applyBorder="1" applyAlignment="1" applyProtection="1">
      <alignment vertical="center"/>
      <protection locked="0"/>
    </xf>
    <xf numFmtId="0" fontId="25" fillId="0" borderId="38" xfId="0" applyFont="1" applyBorder="1" applyAlignment="1">
      <alignment horizontal="distributed" vertical="center"/>
    </xf>
    <xf numFmtId="0" fontId="25" fillId="21" borderId="23" xfId="0" applyFont="1" applyFill="1" applyBorder="1" applyAlignment="1" applyProtection="1">
      <alignment vertical="center"/>
      <protection locked="0"/>
    </xf>
    <xf numFmtId="0" fontId="25" fillId="21" borderId="0" xfId="0" applyFont="1" applyFill="1" applyAlignment="1">
      <alignment vertical="center"/>
    </xf>
    <xf numFmtId="0" fontId="25" fillId="0" borderId="27" xfId="0" applyFont="1" applyBorder="1" applyAlignment="1">
      <alignment horizontal="center" vertical="center"/>
    </xf>
    <xf numFmtId="0" fontId="25" fillId="0" borderId="16" xfId="0" applyFont="1" applyBorder="1" applyAlignment="1">
      <alignment horizontal="center" vertical="center"/>
    </xf>
    <xf numFmtId="0" fontId="25" fillId="0" borderId="16" xfId="0" applyFont="1" applyBorder="1" applyAlignment="1">
      <alignment vertical="center"/>
    </xf>
    <xf numFmtId="0" fontId="25" fillId="0" borderId="0" xfId="0" applyFont="1" applyBorder="1" applyAlignment="1">
      <alignment horizontal="distributed" vertical="center"/>
    </xf>
    <xf numFmtId="0" fontId="25" fillId="0" borderId="0" xfId="0" applyFont="1" applyBorder="1" applyAlignment="1">
      <alignment vertical="center"/>
    </xf>
    <xf numFmtId="0" fontId="25" fillId="0" borderId="0" xfId="0" applyFont="1" applyBorder="1" applyAlignment="1">
      <alignment horizontal="center" vertical="center" shrinkToFit="1"/>
    </xf>
    <xf numFmtId="0" fontId="25" fillId="0" borderId="0" xfId="0" applyFont="1" applyBorder="1" applyAlignment="1">
      <alignment horizontal="left" vertical="center" shrinkToFit="1"/>
    </xf>
    <xf numFmtId="0" fontId="25" fillId="0" borderId="16" xfId="0" applyFont="1" applyBorder="1" applyAlignment="1">
      <alignment horizontal="left" vertical="center" wrapText="1" shrinkToFit="1"/>
    </xf>
    <xf numFmtId="0" fontId="25" fillId="0" borderId="16" xfId="0" applyFont="1" applyBorder="1" applyAlignment="1">
      <alignment horizontal="left" vertical="center" shrinkToFit="1"/>
    </xf>
    <xf numFmtId="0" fontId="25" fillId="0" borderId="17" xfId="0" applyFont="1" applyBorder="1" applyAlignment="1">
      <alignment horizontal="left" vertical="center" shrinkToFit="1"/>
    </xf>
    <xf numFmtId="0" fontId="25" fillId="0" borderId="32" xfId="0" applyFont="1" applyBorder="1" applyAlignment="1">
      <alignment vertical="center"/>
    </xf>
    <xf numFmtId="0" fontId="25" fillId="0" borderId="29" xfId="0" applyFont="1" applyBorder="1" applyAlignment="1">
      <alignment vertical="center"/>
    </xf>
    <xf numFmtId="0" fontId="25" fillId="0" borderId="30" xfId="0" applyFont="1" applyBorder="1" applyAlignment="1">
      <alignment horizontal="center" vertical="center" shrinkToFit="1"/>
    </xf>
    <xf numFmtId="0" fontId="25" fillId="0" borderId="32"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32" xfId="0" applyFont="1" applyBorder="1" applyAlignment="1">
      <alignment horizontal="left" vertical="center" shrinkToFit="1"/>
    </xf>
    <xf numFmtId="0" fontId="25" fillId="0" borderId="31" xfId="0" applyFont="1" applyBorder="1" applyAlignment="1">
      <alignment horizontal="left" vertical="center" shrinkToFit="1"/>
    </xf>
    <xf numFmtId="0" fontId="29" fillId="0" borderId="51" xfId="0" applyFont="1" applyBorder="1" applyAlignment="1">
      <alignment vertical="center"/>
    </xf>
    <xf numFmtId="0" fontId="25" fillId="0" borderId="51" xfId="0" applyFont="1" applyBorder="1" applyAlignment="1">
      <alignment horizontal="center" vertical="center"/>
    </xf>
    <xf numFmtId="0" fontId="25" fillId="0" borderId="62" xfId="0" applyFont="1" applyBorder="1" applyAlignment="1">
      <alignment horizontal="center" vertical="center"/>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5" xfId="0" applyFont="1" applyBorder="1" applyAlignment="1">
      <alignment horizontal="center" vertical="center" wrapText="1"/>
    </xf>
    <xf numFmtId="0" fontId="25" fillId="0" borderId="51" xfId="0" applyFont="1" applyBorder="1" applyAlignment="1">
      <alignment horizontal="distributed" vertical="center"/>
    </xf>
    <xf numFmtId="0" fontId="25" fillId="0" borderId="45" xfId="0" applyFont="1" applyBorder="1" applyAlignment="1">
      <alignment horizontal="distributed" vertical="center"/>
    </xf>
    <xf numFmtId="0" fontId="25" fillId="0" borderId="51" xfId="0" applyFont="1" applyBorder="1" applyAlignment="1">
      <alignment vertical="center"/>
    </xf>
    <xf numFmtId="0" fontId="25" fillId="0" borderId="45" xfId="0" applyFont="1" applyBorder="1" applyAlignment="1">
      <alignment vertical="center"/>
    </xf>
    <xf numFmtId="0" fontId="25" fillId="0" borderId="15" xfId="0" applyFont="1" applyBorder="1" applyAlignment="1">
      <alignment vertical="center"/>
    </xf>
    <xf numFmtId="58" fontId="25" fillId="0" borderId="50" xfId="0" applyNumberFormat="1" applyFont="1" applyBorder="1" applyAlignment="1">
      <alignment horizontal="distributed" vertical="center"/>
    </xf>
    <xf numFmtId="58" fontId="25" fillId="0" borderId="51" xfId="0" applyNumberFormat="1" applyFont="1" applyBorder="1" applyAlignment="1">
      <alignment horizontal="distributed" vertical="center"/>
    </xf>
    <xf numFmtId="0" fontId="25" fillId="0" borderId="52" xfId="0" applyFont="1" applyBorder="1" applyAlignment="1">
      <alignment horizontal="center" vertical="center"/>
    </xf>
    <xf numFmtId="0" fontId="25" fillId="0" borderId="101" xfId="0" applyFont="1" applyBorder="1" applyAlignment="1">
      <alignment horizontal="center" vertical="center"/>
    </xf>
    <xf numFmtId="0" fontId="25" fillId="0" borderId="110" xfId="0" applyFont="1" applyBorder="1" applyAlignment="1">
      <alignment horizontal="center" vertical="center"/>
    </xf>
    <xf numFmtId="0" fontId="29" fillId="0" borderId="16" xfId="0" applyFont="1" applyBorder="1" applyAlignment="1">
      <alignment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58" fontId="25" fillId="0" borderId="14" xfId="0" applyNumberFormat="1" applyFont="1" applyBorder="1" applyAlignment="1">
      <alignment horizontal="distributed" vertical="center"/>
    </xf>
    <xf numFmtId="58" fontId="25" fillId="0" borderId="16" xfId="0" applyNumberFormat="1" applyFont="1" applyBorder="1" applyAlignment="1">
      <alignment horizontal="distributed" vertical="center"/>
    </xf>
    <xf numFmtId="0" fontId="25" fillId="0" borderId="39" xfId="0" applyFont="1" applyBorder="1" applyAlignment="1">
      <alignment horizontal="center" vertical="center"/>
    </xf>
    <xf numFmtId="0" fontId="25" fillId="0" borderId="107" xfId="0" applyFont="1" applyBorder="1" applyAlignment="1">
      <alignment horizontal="center" vertical="center"/>
    </xf>
    <xf numFmtId="0" fontId="29" fillId="0" borderId="82" xfId="0" applyFont="1" applyBorder="1" applyAlignment="1">
      <alignment vertical="center"/>
    </xf>
    <xf numFmtId="0" fontId="25" fillId="0" borderId="82" xfId="0" applyFont="1" applyBorder="1" applyAlignment="1">
      <alignment horizontal="center" vertical="center"/>
    </xf>
    <xf numFmtId="0" fontId="25" fillId="0" borderId="58" xfId="0" applyFont="1" applyBorder="1" applyAlignment="1">
      <alignment horizontal="center" vertical="center"/>
    </xf>
    <xf numFmtId="0" fontId="29" fillId="0" borderId="82" xfId="0" applyFont="1" applyBorder="1" applyAlignment="1" applyProtection="1">
      <alignment vertical="center"/>
      <protection locked="0"/>
    </xf>
    <xf numFmtId="0" fontId="25" fillId="0" borderId="83" xfId="0" applyFont="1" applyBorder="1" applyAlignment="1">
      <alignment horizontal="center" vertical="center"/>
    </xf>
    <xf numFmtId="0" fontId="25" fillId="0" borderId="82" xfId="0" applyFont="1" applyBorder="1" applyAlignment="1">
      <alignment horizontal="distributed" vertical="center"/>
    </xf>
    <xf numFmtId="0" fontId="29" fillId="0" borderId="35" xfId="0" applyFont="1" applyBorder="1" applyAlignment="1">
      <alignment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29" fillId="0" borderId="35" xfId="0" applyFont="1" applyBorder="1" applyAlignment="1" applyProtection="1">
      <alignment vertical="center"/>
      <protection locked="0"/>
    </xf>
    <xf numFmtId="0" fontId="25" fillId="0" borderId="166" xfId="0" applyFont="1" applyBorder="1" applyAlignment="1">
      <alignment horizontal="center" vertical="center"/>
    </xf>
    <xf numFmtId="0" fontId="25" fillId="0" borderId="35" xfId="0" applyFont="1" applyBorder="1" applyAlignment="1">
      <alignment horizontal="center" vertical="center" shrinkToFit="1"/>
    </xf>
    <xf numFmtId="0" fontId="25" fillId="0" borderId="35" xfId="0" applyFont="1" applyBorder="1" applyAlignment="1">
      <alignment vertical="center" shrinkToFit="1"/>
    </xf>
    <xf numFmtId="0" fontId="25" fillId="0" borderId="45" xfId="0" applyFont="1" applyBorder="1" applyAlignment="1">
      <alignment horizontal="center" vertical="center"/>
    </xf>
    <xf numFmtId="0" fontId="29" fillId="0" borderId="34" xfId="0" applyFont="1" applyBorder="1" applyAlignment="1">
      <alignment vertical="center"/>
    </xf>
    <xf numFmtId="0" fontId="25" fillId="0" borderId="34" xfId="0" applyFont="1" applyBorder="1" applyAlignment="1">
      <alignment horizontal="center" vertical="center"/>
    </xf>
    <xf numFmtId="0" fontId="25" fillId="0" borderId="19" xfId="0" applyFont="1" applyBorder="1" applyAlignment="1">
      <alignment horizontal="center" vertical="center"/>
    </xf>
    <xf numFmtId="0" fontId="29" fillId="0" borderId="34" xfId="0" applyFont="1" applyBorder="1" applyAlignment="1" applyProtection="1">
      <alignment vertical="center"/>
      <protection locked="0"/>
    </xf>
    <xf numFmtId="0" fontId="25" fillId="0" borderId="21" xfId="0" applyFont="1" applyBorder="1" applyAlignment="1">
      <alignment horizontal="center" vertical="center"/>
    </xf>
    <xf numFmtId="0" fontId="25" fillId="0" borderId="101" xfId="0" applyFont="1" applyBorder="1" applyAlignment="1">
      <alignment horizontal="center" vertical="center" textRotation="255"/>
    </xf>
    <xf numFmtId="0" fontId="25" fillId="0" borderId="91" xfId="0" applyFont="1" applyBorder="1" applyAlignment="1">
      <alignment horizontal="center" vertical="center" textRotation="255"/>
    </xf>
    <xf numFmtId="0" fontId="25" fillId="0" borderId="110" xfId="0" applyFont="1" applyBorder="1" applyAlignment="1">
      <alignment horizontal="center" vertical="center" textRotation="255"/>
    </xf>
    <xf numFmtId="0" fontId="25" fillId="0" borderId="167" xfId="0" applyFont="1" applyBorder="1" applyAlignment="1">
      <alignment horizontal="center" vertical="center" textRotation="255"/>
    </xf>
    <xf numFmtId="0" fontId="25" fillId="0" borderId="168" xfId="0" applyFont="1" applyBorder="1" applyAlignment="1">
      <alignment horizontal="distributed" vertical="center"/>
    </xf>
    <xf numFmtId="0" fontId="25" fillId="0" borderId="168" xfId="0" applyFont="1" applyBorder="1" applyAlignment="1">
      <alignment vertical="center"/>
    </xf>
    <xf numFmtId="0" fontId="26" fillId="0" borderId="0" xfId="0" applyFont="1" applyAlignment="1">
      <alignment vertical="center" wrapText="1"/>
    </xf>
    <xf numFmtId="0" fontId="25" fillId="0" borderId="46" xfId="0" applyFont="1" applyBorder="1" applyAlignment="1">
      <alignment horizontal="distributed" vertical="center"/>
    </xf>
    <xf numFmtId="0" fontId="25" fillId="0" borderId="0" xfId="0" applyFont="1" applyAlignment="1">
      <alignment horizontal="distributed" vertical="center"/>
    </xf>
    <xf numFmtId="0" fontId="25" fillId="0" borderId="0" xfId="0" applyFont="1" applyAlignment="1">
      <alignment horizontal="left" vertical="top" wrapText="1"/>
    </xf>
    <xf numFmtId="0" fontId="25" fillId="0" borderId="0" xfId="0" applyFont="1" applyAlignment="1">
      <alignment vertical="center" shrinkToFit="1"/>
    </xf>
    <xf numFmtId="58" fontId="25" fillId="0" borderId="0" xfId="0" applyNumberFormat="1" applyFont="1" applyAlignment="1">
      <alignment horizontal="distributed" vertical="center"/>
    </xf>
    <xf numFmtId="0" fontId="25" fillId="0" borderId="0" xfId="0" applyFont="1" applyAlignment="1">
      <alignment horizontal="right" vertical="center"/>
    </xf>
    <xf numFmtId="0" fontId="26" fillId="0" borderId="16" xfId="61" applyFont="1" applyBorder="1" applyAlignment="1">
      <alignment horizontal="center" vertical="center" shrinkToFit="1"/>
      <protection/>
    </xf>
    <xf numFmtId="38" fontId="26" fillId="0" borderId="16" xfId="49" applyFont="1" applyBorder="1" applyAlignment="1">
      <alignment vertical="center" shrinkToFit="1"/>
    </xf>
    <xf numFmtId="38" fontId="25" fillId="0" borderId="32" xfId="49" applyFont="1" applyBorder="1" applyAlignment="1">
      <alignment vertical="center"/>
    </xf>
    <xf numFmtId="179" fontId="26" fillId="0" borderId="16" xfId="61" applyNumberFormat="1" applyFont="1" applyBorder="1" applyAlignment="1">
      <alignment vertical="center"/>
      <protection/>
    </xf>
    <xf numFmtId="0" fontId="26" fillId="0" borderId="16" xfId="61" applyFont="1" applyBorder="1" applyAlignment="1">
      <alignment horizontal="center" vertical="center"/>
      <protection/>
    </xf>
    <xf numFmtId="38" fontId="26" fillId="0" borderId="16" xfId="49" applyFont="1" applyBorder="1" applyAlignment="1">
      <alignment vertical="center"/>
    </xf>
    <xf numFmtId="3" fontId="27" fillId="0" borderId="27" xfId="61" applyNumberFormat="1" applyFont="1" applyBorder="1" applyAlignment="1">
      <alignment vertical="center"/>
      <protection/>
    </xf>
    <xf numFmtId="0" fontId="27" fillId="0" borderId="16" xfId="61" applyFont="1" applyBorder="1" applyAlignment="1">
      <alignment vertical="center"/>
      <protection/>
    </xf>
    <xf numFmtId="0" fontId="26" fillId="0" borderId="16" xfId="61" applyFont="1" applyBorder="1" applyAlignment="1">
      <alignment vertical="center"/>
      <protection/>
    </xf>
    <xf numFmtId="0" fontId="26" fillId="0" borderId="27" xfId="61" applyFont="1" applyBorder="1" applyAlignment="1">
      <alignment vertical="center"/>
      <protection/>
    </xf>
    <xf numFmtId="0" fontId="34" fillId="0" borderId="16" xfId="61" applyFont="1" applyBorder="1" applyAlignment="1">
      <alignment vertical="center"/>
      <protection/>
    </xf>
    <xf numFmtId="0" fontId="33" fillId="0" borderId="14" xfId="61" applyFont="1" applyBorder="1" applyAlignment="1">
      <alignment horizontal="distributed" vertical="center"/>
      <protection/>
    </xf>
    <xf numFmtId="0" fontId="33" fillId="0" borderId="16" xfId="61" applyFont="1" applyBorder="1" applyAlignment="1">
      <alignment horizontal="distributed" vertical="center"/>
      <protection/>
    </xf>
    <xf numFmtId="0" fontId="33" fillId="0" borderId="15" xfId="61" applyFont="1" applyBorder="1" applyAlignment="1">
      <alignment horizontal="distributed" vertical="center"/>
      <protection/>
    </xf>
    <xf numFmtId="38" fontId="27" fillId="0" borderId="16" xfId="49" applyFont="1" applyBorder="1" applyAlignment="1">
      <alignment vertical="center"/>
    </xf>
    <xf numFmtId="3" fontId="27" fillId="0" borderId="16" xfId="61" applyNumberFormat="1" applyFont="1" applyBorder="1" applyAlignment="1">
      <alignment vertical="center"/>
      <protection/>
    </xf>
    <xf numFmtId="179" fontId="34" fillId="0" borderId="16" xfId="61" applyNumberFormat="1" applyFont="1" applyBorder="1" applyAlignment="1">
      <alignment vertical="center"/>
      <protection/>
    </xf>
    <xf numFmtId="178" fontId="31" fillId="0" borderId="169" xfId="61" applyNumberFormat="1" applyFont="1" applyBorder="1" applyAlignment="1">
      <alignment horizontal="center" vertical="center"/>
      <protection/>
    </xf>
    <xf numFmtId="0" fontId="32" fillId="23" borderId="170" xfId="61" applyFont="1" applyFill="1" applyBorder="1" applyAlignment="1">
      <alignment horizontal="center" vertical="center"/>
      <protection/>
    </xf>
    <xf numFmtId="0" fontId="32" fillId="23" borderId="171" xfId="61" applyFont="1" applyFill="1" applyBorder="1" applyAlignment="1">
      <alignment horizontal="center" vertical="center"/>
      <protection/>
    </xf>
    <xf numFmtId="0" fontId="32" fillId="23" borderId="172" xfId="61" applyFont="1" applyFill="1" applyBorder="1" applyAlignment="1">
      <alignment horizontal="center" vertical="center"/>
      <protection/>
    </xf>
    <xf numFmtId="0" fontId="25" fillId="0" borderId="173" xfId="61" applyFont="1" applyBorder="1" applyAlignment="1">
      <alignment horizontal="center" vertical="center"/>
      <protection/>
    </xf>
    <xf numFmtId="0" fontId="25" fillId="0" borderId="46" xfId="61" applyFont="1" applyBorder="1" applyAlignment="1">
      <alignment horizontal="center" vertical="center"/>
      <protection/>
    </xf>
    <xf numFmtId="0" fontId="25" fillId="0" borderId="72" xfId="61" applyFont="1" applyBorder="1" applyAlignment="1">
      <alignment horizontal="center" vertical="center"/>
      <protection/>
    </xf>
    <xf numFmtId="0" fontId="25" fillId="0" borderId="120" xfId="61" applyFont="1" applyBorder="1" applyAlignment="1">
      <alignment horizontal="distributed" vertical="center"/>
      <protection/>
    </xf>
    <xf numFmtId="177" fontId="30" fillId="0" borderId="174" xfId="61" applyNumberFormat="1" applyFont="1" applyBorder="1" applyAlignment="1">
      <alignment horizontal="center" vertical="center"/>
      <protection/>
    </xf>
    <xf numFmtId="177" fontId="30" fillId="0" borderId="169" xfId="61" applyNumberFormat="1" applyFont="1" applyBorder="1" applyAlignment="1">
      <alignment horizontal="center" vertical="center"/>
      <protection/>
    </xf>
    <xf numFmtId="0" fontId="31" fillId="0" borderId="169" xfId="61" applyFont="1" applyBorder="1" applyAlignment="1">
      <alignment horizontal="center" vertical="center"/>
      <protection/>
    </xf>
    <xf numFmtId="0" fontId="25" fillId="0" borderId="0" xfId="61" applyFont="1" applyAlignment="1">
      <alignment horizontal="left" vertical="center"/>
      <protection/>
    </xf>
    <xf numFmtId="0" fontId="25" fillId="0" borderId="33" xfId="61" applyFont="1" applyBorder="1" applyAlignment="1">
      <alignment horizontal="left" vertical="center"/>
      <protection/>
    </xf>
    <xf numFmtId="49" fontId="1" fillId="0" borderId="78" xfId="61" applyNumberFormat="1" applyFont="1" applyBorder="1" applyAlignment="1">
      <alignment horizontal="center" vertical="center" wrapText="1"/>
      <protection/>
    </xf>
    <xf numFmtId="49" fontId="1" fillId="0" borderId="0" xfId="61" applyNumberFormat="1" applyFont="1" applyAlignment="1">
      <alignment horizontal="center" vertical="center" wrapText="1"/>
      <protection/>
    </xf>
    <xf numFmtId="49" fontId="25" fillId="0" borderId="175" xfId="61" applyNumberFormat="1" applyFont="1" applyBorder="1" applyAlignment="1">
      <alignment horizontal="center" vertical="center" wrapText="1"/>
      <protection/>
    </xf>
    <xf numFmtId="49" fontId="25" fillId="0" borderId="157" xfId="61" applyNumberFormat="1" applyFont="1" applyBorder="1" applyAlignment="1">
      <alignment horizontal="center" vertical="center" wrapText="1"/>
      <protection/>
    </xf>
    <xf numFmtId="49" fontId="25" fillId="0" borderId="157" xfId="61" applyNumberFormat="1" applyFont="1" applyBorder="1" applyAlignment="1">
      <alignment horizontal="left" vertical="center" wrapText="1"/>
      <protection/>
    </xf>
    <xf numFmtId="49" fontId="25" fillId="0" borderId="176" xfId="61" applyNumberFormat="1" applyFont="1" applyBorder="1" applyAlignment="1">
      <alignment horizontal="left" vertical="center" wrapText="1"/>
      <protection/>
    </xf>
    <xf numFmtId="0" fontId="26" fillId="0" borderId="0" xfId="61" applyFont="1" applyAlignment="1">
      <alignment horizontal="center" vertical="top"/>
      <protection/>
    </xf>
    <xf numFmtId="0" fontId="26" fillId="0" borderId="157" xfId="61" applyFont="1" applyBorder="1" applyAlignment="1">
      <alignment horizontal="center" vertical="top"/>
      <protection/>
    </xf>
    <xf numFmtId="0" fontId="25" fillId="0" borderId="0" xfId="61" applyFont="1" applyAlignment="1">
      <alignment horizontal="left" vertical="center" wrapText="1"/>
      <protection/>
    </xf>
    <xf numFmtId="0" fontId="25" fillId="0" borderId="33" xfId="61" applyFont="1" applyBorder="1" applyAlignment="1">
      <alignment horizontal="left" vertical="center" wrapText="1"/>
      <protection/>
    </xf>
    <xf numFmtId="0" fontId="25" fillId="0" borderId="26" xfId="61" applyFont="1" applyBorder="1" applyAlignment="1">
      <alignment horizontal="left" vertical="center"/>
      <protection/>
    </xf>
    <xf numFmtId="0" fontId="25" fillId="0" borderId="51" xfId="61" applyFont="1" applyBorder="1" applyAlignment="1">
      <alignment horizontal="distributed" vertical="center"/>
      <protection/>
    </xf>
    <xf numFmtId="49" fontId="1" fillId="0" borderId="51" xfId="61" applyNumberFormat="1" applyFont="1" applyBorder="1" applyAlignment="1">
      <alignment horizontal="center" vertical="center" wrapText="1"/>
      <protection/>
    </xf>
    <xf numFmtId="0" fontId="25" fillId="0" borderId="51" xfId="61" applyFont="1" applyBorder="1" applyAlignment="1">
      <alignment horizontal="left" vertical="center"/>
      <protection/>
    </xf>
    <xf numFmtId="0" fontId="25" fillId="0" borderId="0" xfId="61" applyFont="1" applyAlignment="1">
      <alignment horizontal="left" vertical="top" wrapText="1"/>
      <protection/>
    </xf>
    <xf numFmtId="0" fontId="25" fillId="0" borderId="0" xfId="61" applyFont="1" applyAlignment="1">
      <alignment vertical="center" shrinkToFit="1"/>
      <protection/>
    </xf>
    <xf numFmtId="0" fontId="25" fillId="0" borderId="66" xfId="0" applyFont="1" applyBorder="1" applyAlignment="1">
      <alignment vertical="center"/>
    </xf>
    <xf numFmtId="58" fontId="25" fillId="0" borderId="0" xfId="61" applyNumberFormat="1" applyFont="1" applyAlignment="1">
      <alignment horizontal="distributed" vertical="center"/>
      <protection/>
    </xf>
    <xf numFmtId="0" fontId="25" fillId="0" borderId="0" xfId="61" applyFont="1" applyAlignment="1">
      <alignment horizontal="right" vertical="center"/>
      <protection/>
    </xf>
    <xf numFmtId="0" fontId="36" fillId="0" borderId="24" xfId="0" applyFont="1" applyBorder="1" applyAlignment="1">
      <alignment vertical="center"/>
    </xf>
    <xf numFmtId="0" fontId="36" fillId="0" borderId="23" xfId="0" applyFont="1" applyBorder="1" applyAlignment="1">
      <alignment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37" fillId="0" borderId="120" xfId="0" applyFont="1" applyBorder="1" applyAlignment="1">
      <alignment horizontal="center"/>
    </xf>
    <xf numFmtId="0" fontId="37" fillId="0" borderId="80" xfId="0" applyFont="1" applyBorder="1" applyAlignment="1" quotePrefix="1">
      <alignment horizontal="center" vertical="top"/>
    </xf>
    <xf numFmtId="0" fontId="37" fillId="0" borderId="80" xfId="0" applyFont="1" applyBorder="1" applyAlignment="1">
      <alignment horizontal="center" vertical="top"/>
    </xf>
    <xf numFmtId="0" fontId="38" fillId="0" borderId="120" xfId="0" applyFont="1" applyBorder="1" applyAlignment="1">
      <alignment horizontal="distributed" vertical="center"/>
    </xf>
    <xf numFmtId="0" fontId="38" fillId="0" borderId="0" xfId="0" applyFont="1" applyBorder="1" applyAlignment="1">
      <alignment horizontal="distributed" vertical="center"/>
    </xf>
    <xf numFmtId="0" fontId="38" fillId="0" borderId="74" xfId="0" applyFont="1" applyBorder="1" applyAlignment="1">
      <alignment horizontal="distributed" vertical="center"/>
    </xf>
    <xf numFmtId="0" fontId="37" fillId="0" borderId="120" xfId="0" applyFont="1" applyBorder="1" applyAlignment="1">
      <alignment horizontal="distributed"/>
    </xf>
    <xf numFmtId="0" fontId="36" fillId="0" borderId="76" xfId="0" applyFont="1" applyBorder="1" applyAlignment="1">
      <alignment vertical="center"/>
    </xf>
    <xf numFmtId="0" fontId="36" fillId="0" borderId="74" xfId="0" applyFont="1" applyBorder="1" applyAlignment="1">
      <alignment vertical="center"/>
    </xf>
    <xf numFmtId="0" fontId="0" fillId="0" borderId="74" xfId="0" applyBorder="1" applyAlignment="1">
      <alignment horizontal="center" vertical="center"/>
    </xf>
    <xf numFmtId="0" fontId="0" fillId="0" borderId="77" xfId="0" applyBorder="1" applyAlignment="1">
      <alignment horizontal="center" vertical="center"/>
    </xf>
    <xf numFmtId="0" fontId="37" fillId="0" borderId="0" xfId="0" applyFont="1" applyBorder="1" applyAlignment="1" quotePrefix="1">
      <alignment horizontal="center" vertical="top"/>
    </xf>
    <xf numFmtId="0" fontId="37" fillId="0" borderId="0" xfId="0" applyFont="1" applyBorder="1" applyAlignment="1">
      <alignment horizontal="center" vertical="top"/>
    </xf>
    <xf numFmtId="0" fontId="37" fillId="0" borderId="51" xfId="0" applyFont="1" applyBorder="1" applyAlignment="1">
      <alignment horizontal="distributed"/>
    </xf>
    <xf numFmtId="0" fontId="38" fillId="0" borderId="51" xfId="0" applyFont="1" applyBorder="1" applyAlignment="1" quotePrefix="1">
      <alignment horizontal="distributed" vertical="center"/>
    </xf>
    <xf numFmtId="0" fontId="38" fillId="0" borderId="51" xfId="0" applyFont="1" applyBorder="1" applyAlignment="1">
      <alignment horizontal="distributed" vertical="center"/>
    </xf>
    <xf numFmtId="0" fontId="36" fillId="0" borderId="59" xfId="0" applyFont="1" applyBorder="1" applyAlignment="1">
      <alignment vertical="center"/>
    </xf>
    <xf numFmtId="0" fontId="36" fillId="0" borderId="82" xfId="0" applyFont="1" applyBorder="1" applyAlignment="1">
      <alignment vertical="center"/>
    </xf>
    <xf numFmtId="0" fontId="0" fillId="0" borderId="82" xfId="0" applyBorder="1" applyAlignment="1">
      <alignment horizontal="center" vertical="center"/>
    </xf>
    <xf numFmtId="0" fontId="0" fillId="0" borderId="58" xfId="0" applyBorder="1" applyAlignment="1">
      <alignment horizontal="center" vertical="center"/>
    </xf>
    <xf numFmtId="0" fontId="0" fillId="0" borderId="83" xfId="0" applyBorder="1" applyAlignment="1">
      <alignment horizontal="center" vertical="center"/>
    </xf>
    <xf numFmtId="0" fontId="36" fillId="0" borderId="120" xfId="0" applyFont="1" applyBorder="1" applyAlignment="1">
      <alignment horizontal="distributed" vertical="center"/>
    </xf>
    <xf numFmtId="0" fontId="36" fillId="0" borderId="0" xfId="0" applyFont="1" applyBorder="1" applyAlignment="1">
      <alignment horizontal="distributed" vertical="center"/>
    </xf>
    <xf numFmtId="0" fontId="36" fillId="0" borderId="74" xfId="0" applyFont="1" applyBorder="1" applyAlignment="1">
      <alignment horizontal="distributed" vertical="center"/>
    </xf>
    <xf numFmtId="0" fontId="38" fillId="0" borderId="120" xfId="0" applyFont="1" applyBorder="1" applyAlignment="1" quotePrefix="1">
      <alignment horizontal="distributed"/>
    </xf>
    <xf numFmtId="0" fontId="38" fillId="0" borderId="120" xfId="0" applyFont="1" applyBorder="1" applyAlignment="1">
      <alignment horizontal="distributed"/>
    </xf>
    <xf numFmtId="0" fontId="0" fillId="0" borderId="74" xfId="0" applyBorder="1" applyAlignment="1">
      <alignment horizontal="distributed" vertical="center"/>
    </xf>
    <xf numFmtId="0" fontId="36" fillId="0" borderId="34" xfId="0" applyFont="1" applyBorder="1" applyAlignment="1">
      <alignment vertical="center"/>
    </xf>
    <xf numFmtId="0" fontId="38" fillId="0" borderId="24" xfId="0" applyFont="1" applyBorder="1" applyAlignment="1">
      <alignment horizontal="center" vertical="center"/>
    </xf>
    <xf numFmtId="0" fontId="38" fillId="0" borderId="23" xfId="0" applyFont="1" applyBorder="1" applyAlignment="1">
      <alignment horizontal="center" vertical="center"/>
    </xf>
    <xf numFmtId="0" fontId="38" fillId="0" borderId="38" xfId="0" applyFont="1" applyBorder="1" applyAlignment="1">
      <alignment horizontal="center" vertical="center"/>
    </xf>
    <xf numFmtId="0" fontId="0" fillId="0" borderId="51" xfId="0" applyBorder="1" applyAlignment="1">
      <alignment horizontal="distributed" vertical="center"/>
    </xf>
    <xf numFmtId="0" fontId="38" fillId="0" borderId="20" xfId="0" applyFont="1" applyBorder="1" applyAlignment="1">
      <alignment horizontal="center" vertical="center"/>
    </xf>
    <xf numFmtId="0" fontId="38" fillId="0" borderId="34" xfId="0" applyFont="1" applyBorder="1" applyAlignment="1">
      <alignment horizontal="center" vertical="center"/>
    </xf>
    <xf numFmtId="0" fontId="38" fillId="0" borderId="19" xfId="0" applyFont="1" applyBorder="1" applyAlignment="1">
      <alignment horizontal="center" vertical="center"/>
    </xf>
    <xf numFmtId="0" fontId="38" fillId="0" borderId="59" xfId="0" applyFont="1" applyBorder="1" applyAlignment="1">
      <alignment horizontal="center" vertical="center"/>
    </xf>
    <xf numFmtId="0" fontId="38" fillId="0" borderId="82" xfId="0" applyFont="1" applyBorder="1" applyAlignment="1">
      <alignment horizontal="center" vertical="center"/>
    </xf>
    <xf numFmtId="0" fontId="38" fillId="0" borderId="58" xfId="0" applyFont="1" applyBorder="1" applyAlignment="1">
      <alignment horizontal="center" vertical="center"/>
    </xf>
    <xf numFmtId="0" fontId="40" fillId="0" borderId="12" xfId="0" applyFont="1" applyBorder="1" applyAlignment="1">
      <alignment horizontal="center" vertical="center"/>
    </xf>
    <xf numFmtId="0" fontId="40" fillId="0" borderId="26" xfId="0" applyFont="1" applyBorder="1" applyAlignment="1">
      <alignment horizontal="center" vertical="center"/>
    </xf>
    <xf numFmtId="0" fontId="40" fillId="0" borderId="11" xfId="0" applyFont="1" applyBorder="1" applyAlignment="1">
      <alignment horizontal="center" vertical="center"/>
    </xf>
    <xf numFmtId="0" fontId="0" fillId="0" borderId="26" xfId="0" applyBorder="1" applyAlignment="1">
      <alignment horizontal="distributed" vertical="center"/>
    </xf>
    <xf numFmtId="0" fontId="0" fillId="0" borderId="45" xfId="0" applyBorder="1" applyAlignment="1">
      <alignment horizontal="distributed" vertical="center"/>
    </xf>
    <xf numFmtId="0" fontId="39" fillId="0" borderId="120" xfId="0" applyFont="1" applyBorder="1" applyAlignment="1">
      <alignment horizontal="right" vertical="center"/>
    </xf>
    <xf numFmtId="0" fontId="0" fillId="0" borderId="32" xfId="0" applyBorder="1" applyAlignment="1">
      <alignment horizontal="distributed" vertical="center"/>
    </xf>
    <xf numFmtId="58" fontId="37" fillId="0" borderId="32" xfId="0" applyNumberFormat="1" applyFont="1" applyBorder="1" applyAlignment="1">
      <alignment horizontal="distributed" vertical="center"/>
    </xf>
    <xf numFmtId="0" fontId="37" fillId="0" borderId="32" xfId="0" applyFont="1" applyBorder="1" applyAlignment="1">
      <alignment horizontal="center" vertical="center"/>
    </xf>
    <xf numFmtId="0" fontId="38" fillId="0" borderId="32" xfId="0" applyFont="1" applyBorder="1" applyAlignment="1">
      <alignment horizontal="center" vertical="center"/>
    </xf>
    <xf numFmtId="0" fontId="37" fillId="0" borderId="34" xfId="0" applyFont="1" applyBorder="1" applyAlignment="1">
      <alignment vertical="center"/>
    </xf>
    <xf numFmtId="0" fontId="38" fillId="0" borderId="59" xfId="0" applyFont="1" applyBorder="1" applyAlignment="1">
      <alignment horizontal="right" vertical="center"/>
    </xf>
    <xf numFmtId="0" fontId="38" fillId="0" borderId="82" xfId="0" applyFont="1" applyBorder="1" applyAlignment="1">
      <alignment horizontal="right" vertical="center"/>
    </xf>
    <xf numFmtId="0" fontId="37" fillId="0" borderId="82" xfId="0" applyFont="1" applyBorder="1" applyAlignment="1">
      <alignment vertical="center"/>
    </xf>
    <xf numFmtId="0" fontId="0" fillId="0" borderId="0" xfId="0" applyBorder="1" applyAlignment="1">
      <alignment horizontal="distributed" vertical="center"/>
    </xf>
    <xf numFmtId="0" fontId="37" fillId="0" borderId="51" xfId="0" applyFont="1" applyBorder="1" applyAlignment="1">
      <alignment vertical="center"/>
    </xf>
    <xf numFmtId="0" fontId="37" fillId="0" borderId="0" xfId="0" applyFont="1" applyBorder="1" applyAlignment="1">
      <alignment vertical="center"/>
    </xf>
    <xf numFmtId="0" fontId="37" fillId="0" borderId="80" xfId="0" applyFont="1" applyBorder="1" applyAlignment="1">
      <alignment vertical="center"/>
    </xf>
    <xf numFmtId="0" fontId="35" fillId="0" borderId="0" xfId="0" applyFont="1" applyBorder="1" applyAlignment="1">
      <alignment horizontal="distributed" vertical="center"/>
    </xf>
    <xf numFmtId="0" fontId="36" fillId="0" borderId="0" xfId="0" applyFont="1" applyBorder="1" applyAlignment="1">
      <alignment horizontal="right"/>
    </xf>
    <xf numFmtId="0" fontId="36" fillId="0" borderId="26" xfId="0" applyFont="1" applyBorder="1" applyAlignment="1">
      <alignment vertical="center" shrinkToFit="1"/>
    </xf>
    <xf numFmtId="0" fontId="0" fillId="0" borderId="16" xfId="0" applyBorder="1" applyAlignment="1">
      <alignment horizontal="distributed" vertical="center"/>
    </xf>
    <xf numFmtId="0" fontId="37" fillId="0" borderId="16" xfId="0" applyFont="1" applyBorder="1" applyAlignment="1">
      <alignment horizontal="center" vertical="center" shrinkToFit="1"/>
    </xf>
    <xf numFmtId="0" fontId="37" fillId="0" borderId="16" xfId="0" applyFont="1" applyBorder="1" applyAlignment="1">
      <alignment vertical="center"/>
    </xf>
    <xf numFmtId="0" fontId="36" fillId="0" borderId="177" xfId="0" applyFont="1" applyBorder="1" applyAlignment="1">
      <alignment horizontal="center" vertical="center"/>
    </xf>
    <xf numFmtId="49" fontId="38" fillId="0" borderId="178" xfId="0" applyNumberFormat="1" applyFont="1" applyBorder="1" applyAlignment="1">
      <alignment horizontal="left" vertical="center" indent="1" shrinkToFit="1"/>
    </xf>
    <xf numFmtId="49" fontId="38" fillId="0" borderId="118" xfId="0" applyNumberFormat="1" applyFont="1" applyBorder="1" applyAlignment="1">
      <alignment horizontal="left" vertical="center" indent="1" shrinkToFit="1"/>
    </xf>
    <xf numFmtId="49" fontId="38" fillId="0" borderId="179" xfId="0" applyNumberFormat="1" applyFont="1" applyBorder="1" applyAlignment="1">
      <alignment horizontal="left" vertical="center" indent="1" shrinkToFit="1"/>
    </xf>
    <xf numFmtId="0" fontId="36" fillId="0" borderId="10" xfId="0" applyFont="1" applyBorder="1" applyAlignment="1">
      <alignment horizontal="center" vertical="center"/>
    </xf>
    <xf numFmtId="0" fontId="36" fillId="0" borderId="28" xfId="0" applyFont="1" applyBorder="1" applyAlignment="1">
      <alignment horizontal="center" vertical="center"/>
    </xf>
    <xf numFmtId="0" fontId="38" fillId="0" borderId="95" xfId="0" applyFont="1" applyBorder="1" applyAlignment="1">
      <alignment horizontal="center" vertical="center"/>
    </xf>
    <xf numFmtId="0" fontId="38" fillId="0" borderId="99" xfId="0" applyFont="1" applyBorder="1" applyAlignment="1">
      <alignment horizontal="center" vertical="center"/>
    </xf>
    <xf numFmtId="0" fontId="0" fillId="0" borderId="26"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95" xfId="0" applyFont="1" applyBorder="1" applyAlignment="1">
      <alignment horizontal="center" vertical="center" textRotation="255"/>
    </xf>
    <xf numFmtId="0" fontId="0" fillId="0" borderId="99" xfId="0" applyFont="1" applyBorder="1" applyAlignment="1">
      <alignment horizontal="center" vertical="center" textRotation="255"/>
    </xf>
    <xf numFmtId="0" fontId="40" fillId="0" borderId="105" xfId="0" applyFont="1" applyBorder="1" applyAlignment="1">
      <alignment horizontal="center" vertical="center"/>
    </xf>
    <xf numFmtId="0" fontId="40" fillId="0" borderId="104" xfId="0" applyFont="1" applyBorder="1" applyAlignment="1">
      <alignment horizontal="center" vertical="center"/>
    </xf>
    <xf numFmtId="0" fontId="40" fillId="0" borderId="94" xfId="0" applyFont="1" applyBorder="1" applyAlignment="1">
      <alignment horizontal="center" vertical="center"/>
    </xf>
    <xf numFmtId="0" fontId="40" fillId="0" borderId="10" xfId="0" applyFont="1" applyBorder="1" applyAlignment="1">
      <alignment horizontal="center" vertical="center"/>
    </xf>
    <xf numFmtId="0" fontId="40" fillId="0" borderId="13" xfId="0" applyFont="1" applyBorder="1" applyAlignment="1">
      <alignment horizontal="center" vertical="center"/>
    </xf>
    <xf numFmtId="0" fontId="0" fillId="0" borderId="13" xfId="0" applyFont="1" applyBorder="1" applyAlignment="1">
      <alignment horizontal="center" vertical="center" textRotation="255"/>
    </xf>
    <xf numFmtId="0" fontId="0" fillId="0" borderId="31" xfId="0" applyFont="1" applyBorder="1" applyAlignment="1">
      <alignment horizontal="center" vertical="center" textRotation="255"/>
    </xf>
    <xf numFmtId="0" fontId="38" fillId="0" borderId="0" xfId="0" applyFont="1" applyAlignment="1">
      <alignment horizontal="left" vertical="center"/>
    </xf>
    <xf numFmtId="0" fontId="38" fillId="0" borderId="0" xfId="0" applyFont="1" applyAlignment="1">
      <alignment vertical="center"/>
    </xf>
    <xf numFmtId="0" fontId="40" fillId="0" borderId="0" xfId="0" applyFont="1" applyAlignment="1">
      <alignment horizontal="left" vertical="center"/>
    </xf>
    <xf numFmtId="0" fontId="42" fillId="0" borderId="0" xfId="0" applyFont="1" applyAlignment="1">
      <alignment horizontal="left" vertical="center"/>
    </xf>
    <xf numFmtId="0" fontId="38" fillId="0" borderId="0" xfId="0" applyFont="1" applyAlignment="1">
      <alignment/>
    </xf>
    <xf numFmtId="0" fontId="37" fillId="0" borderId="0" xfId="0" applyFont="1" applyAlignment="1">
      <alignment horizontal="left" vertical="center"/>
    </xf>
    <xf numFmtId="0" fontId="37" fillId="0" borderId="0" xfId="0" applyFont="1" applyAlignment="1">
      <alignment horizontal="left"/>
    </xf>
    <xf numFmtId="0" fontId="46" fillId="0" borderId="0" xfId="0" applyFont="1" applyAlignment="1">
      <alignment horizontal="left" vertical="center"/>
    </xf>
    <xf numFmtId="0" fontId="38" fillId="0" borderId="178" xfId="0" applyFont="1" applyBorder="1" applyAlignment="1">
      <alignment horizontal="left" vertical="center" indent="1" shrinkToFit="1"/>
    </xf>
    <xf numFmtId="0" fontId="38" fillId="0" borderId="118" xfId="0" applyFont="1" applyBorder="1" applyAlignment="1">
      <alignment horizontal="left" vertical="center" indent="1" shrinkToFit="1"/>
    </xf>
    <xf numFmtId="0" fontId="38" fillId="0" borderId="179" xfId="0" applyFont="1" applyBorder="1" applyAlignment="1">
      <alignment horizontal="left" vertical="center" indent="1" shrinkToFit="1"/>
    </xf>
    <xf numFmtId="0" fontId="52" fillId="0" borderId="51" xfId="68" applyFont="1" applyBorder="1" applyAlignment="1">
      <alignment horizontal="left" vertical="top" wrapText="1"/>
      <protection/>
    </xf>
    <xf numFmtId="0" fontId="52" fillId="0" borderId="0" xfId="68" applyFont="1" applyBorder="1" applyAlignment="1">
      <alignment horizontal="left" vertical="top" wrapText="1"/>
      <protection/>
    </xf>
    <xf numFmtId="0" fontId="0" fillId="0" borderId="39" xfId="68" applyBorder="1" applyAlignment="1">
      <alignment horizontal="center" vertical="center"/>
      <protection/>
    </xf>
    <xf numFmtId="0" fontId="0" fillId="0" borderId="27" xfId="68" applyBorder="1" applyAlignment="1">
      <alignment horizontal="center" vertical="center"/>
      <protection/>
    </xf>
    <xf numFmtId="0" fontId="0" fillId="0" borderId="15" xfId="68" applyBorder="1" applyAlignment="1">
      <alignment horizontal="center" vertical="center"/>
      <protection/>
    </xf>
    <xf numFmtId="0" fontId="0" fillId="0" borderId="101" xfId="68" applyFont="1" applyBorder="1" applyAlignment="1">
      <alignment horizontal="center" vertical="center" wrapText="1"/>
      <protection/>
    </xf>
    <xf numFmtId="0" fontId="0" fillId="0" borderId="91" xfId="68" applyBorder="1" applyAlignment="1">
      <alignment horizontal="center" vertical="center" wrapText="1"/>
      <protection/>
    </xf>
    <xf numFmtId="0" fontId="0" fillId="0" borderId="61" xfId="68" applyFont="1" applyBorder="1" applyAlignment="1">
      <alignment horizontal="left" vertical="center"/>
      <protection/>
    </xf>
    <xf numFmtId="0" fontId="0" fillId="0" borderId="52" xfId="68" applyFont="1" applyBorder="1" applyAlignment="1">
      <alignment horizontal="left" vertical="center"/>
      <protection/>
    </xf>
    <xf numFmtId="0" fontId="0" fillId="0" borderId="64" xfId="68" applyFont="1" applyBorder="1" applyAlignment="1">
      <alignment horizontal="left" vertical="center"/>
      <protection/>
    </xf>
    <xf numFmtId="0" fontId="0" fillId="0" borderId="54" xfId="68" applyFont="1" applyBorder="1" applyAlignment="1">
      <alignment horizontal="left" vertical="center"/>
      <protection/>
    </xf>
    <xf numFmtId="6" fontId="4" fillId="0" borderId="101" xfId="68" applyNumberFormat="1" applyFont="1" applyBorder="1" applyAlignment="1">
      <alignment horizontal="center" vertical="center" wrapText="1"/>
      <protection/>
    </xf>
    <xf numFmtId="6" fontId="4" fillId="0" borderId="91" xfId="68" applyNumberFormat="1" applyFont="1" applyBorder="1" applyAlignment="1">
      <alignment horizontal="center" vertical="center" wrapText="1"/>
      <protection/>
    </xf>
    <xf numFmtId="0" fontId="0" fillId="0" borderId="61" xfId="68" applyFont="1" applyBorder="1" applyAlignment="1">
      <alignment horizontal="center" vertical="center"/>
      <protection/>
    </xf>
    <xf numFmtId="0" fontId="0" fillId="0" borderId="52" xfId="68" applyFont="1" applyBorder="1" applyAlignment="1">
      <alignment horizontal="center" vertical="center"/>
      <protection/>
    </xf>
    <xf numFmtId="0" fontId="0" fillId="0" borderId="64" xfId="68" applyFont="1" applyBorder="1" applyAlignment="1">
      <alignment horizontal="center" vertical="center"/>
      <protection/>
    </xf>
    <xf numFmtId="0" fontId="0" fillId="0" borderId="54" xfId="68" applyFont="1" applyBorder="1" applyAlignment="1">
      <alignment horizontal="center" vertical="center"/>
      <protection/>
    </xf>
    <xf numFmtId="0" fontId="0" fillId="0" borderId="52" xfId="0" applyBorder="1" applyAlignment="1">
      <alignment horizontal="center" vertical="center"/>
    </xf>
    <xf numFmtId="0" fontId="0" fillId="0" borderId="64" xfId="0" applyBorder="1" applyAlignment="1">
      <alignment horizontal="center" vertical="center"/>
    </xf>
    <xf numFmtId="0" fontId="0" fillId="0" borderId="54" xfId="0" applyBorder="1" applyAlignment="1">
      <alignment horizontal="center" vertical="center"/>
    </xf>
    <xf numFmtId="0" fontId="0" fillId="0" borderId="101" xfId="68" applyBorder="1" applyAlignment="1">
      <alignment horizontal="center" vertical="center"/>
      <protection/>
    </xf>
    <xf numFmtId="0" fontId="0" fillId="0" borderId="115" xfId="68" applyBorder="1" applyAlignment="1">
      <alignment horizontal="center" vertical="center"/>
      <protection/>
    </xf>
    <xf numFmtId="0" fontId="0" fillId="0" borderId="91" xfId="68" applyBorder="1" applyAlignment="1">
      <alignment horizontal="center" vertical="center"/>
      <protection/>
    </xf>
    <xf numFmtId="0" fontId="0" fillId="0" borderId="27" xfId="68" applyFont="1" applyBorder="1" applyAlignment="1">
      <alignment horizontal="center" vertical="center"/>
      <protection/>
    </xf>
    <xf numFmtId="0" fontId="0" fillId="0" borderId="39" xfId="68" applyFont="1" applyBorder="1" applyAlignment="1">
      <alignment horizontal="center" vertical="center"/>
      <protection/>
    </xf>
    <xf numFmtId="0" fontId="0" fillId="0" borderId="27" xfId="68" applyFont="1" applyBorder="1" applyAlignment="1">
      <alignment horizontal="left" vertical="center"/>
      <protection/>
    </xf>
    <xf numFmtId="0" fontId="0" fillId="0" borderId="15" xfId="68" applyFont="1" applyBorder="1" applyAlignment="1">
      <alignment horizontal="left" vertical="center"/>
      <protection/>
    </xf>
    <xf numFmtId="0" fontId="0" fillId="0" borderId="27" xfId="68" applyFont="1" applyBorder="1" applyAlignment="1">
      <alignment horizontal="center" vertical="center" shrinkToFit="1"/>
      <protection/>
    </xf>
    <xf numFmtId="0" fontId="0" fillId="0" borderId="15" xfId="68" applyFont="1" applyBorder="1" applyAlignment="1">
      <alignment horizontal="center" vertical="center" shrinkToFit="1"/>
      <protection/>
    </xf>
    <xf numFmtId="0" fontId="0" fillId="0" borderId="61" xfId="68" applyFont="1" applyBorder="1" applyAlignment="1">
      <alignment horizontal="center" vertical="center" wrapText="1"/>
      <protection/>
    </xf>
    <xf numFmtId="0" fontId="0" fillId="0" borderId="51" xfId="68" applyFont="1" applyBorder="1" applyAlignment="1">
      <alignment horizontal="center" vertical="center" wrapText="1"/>
      <protection/>
    </xf>
    <xf numFmtId="0" fontId="0" fillId="0" borderId="180" xfId="68" applyFont="1" applyBorder="1" applyAlignment="1">
      <alignment horizontal="center" vertical="center" wrapText="1"/>
      <protection/>
    </xf>
    <xf numFmtId="0" fontId="0" fillId="0" borderId="64" xfId="68" applyFont="1" applyBorder="1" applyAlignment="1">
      <alignment horizontal="center" vertical="center" wrapText="1"/>
      <protection/>
    </xf>
    <xf numFmtId="0" fontId="0" fillId="0" borderId="45" xfId="68" applyFont="1" applyBorder="1" applyAlignment="1">
      <alignment horizontal="center" vertical="center" wrapText="1"/>
      <protection/>
    </xf>
    <xf numFmtId="0" fontId="0" fillId="0" borderId="181" xfId="68" applyFont="1" applyBorder="1" applyAlignment="1">
      <alignment horizontal="center" vertical="center" wrapText="1"/>
      <protection/>
    </xf>
    <xf numFmtId="0" fontId="50" fillId="0" borderId="27" xfId="69" applyFont="1" applyBorder="1" applyAlignment="1">
      <alignment horizontal="left" vertical="center" wrapText="1"/>
      <protection/>
    </xf>
    <xf numFmtId="0" fontId="50" fillId="0" borderId="16" xfId="69" applyFont="1" applyBorder="1" applyAlignment="1">
      <alignment horizontal="left" vertical="center" wrapText="1"/>
      <protection/>
    </xf>
    <xf numFmtId="0" fontId="50" fillId="0" borderId="15" xfId="69" applyFont="1" applyBorder="1" applyAlignment="1">
      <alignment horizontal="left" vertical="center" wrapText="1"/>
      <protection/>
    </xf>
    <xf numFmtId="0" fontId="50" fillId="0" borderId="61" xfId="69" applyFont="1" applyBorder="1" applyAlignment="1">
      <alignment horizontal="left" vertical="center" wrapText="1"/>
      <protection/>
    </xf>
    <xf numFmtId="0" fontId="50" fillId="0" borderId="51" xfId="69" applyFont="1" applyBorder="1" applyAlignment="1">
      <alignment horizontal="left" vertical="center"/>
      <protection/>
    </xf>
    <xf numFmtId="0" fontId="50" fillId="0" borderId="52" xfId="69" applyFont="1" applyBorder="1" applyAlignment="1">
      <alignment horizontal="left" vertical="center"/>
      <protection/>
    </xf>
    <xf numFmtId="0" fontId="50" fillId="0" borderId="64" xfId="69" applyFont="1" applyBorder="1" applyAlignment="1">
      <alignment horizontal="left" vertical="center"/>
      <protection/>
    </xf>
    <xf numFmtId="0" fontId="50" fillId="0" borderId="45" xfId="69" applyFont="1" applyBorder="1" applyAlignment="1">
      <alignment horizontal="left" vertical="center"/>
      <protection/>
    </xf>
    <xf numFmtId="0" fontId="50" fillId="0" borderId="54" xfId="69" applyFont="1" applyBorder="1" applyAlignment="1">
      <alignment horizontal="left" vertical="center"/>
      <protection/>
    </xf>
    <xf numFmtId="0" fontId="0" fillId="0" borderId="16" xfId="68" applyBorder="1" applyAlignment="1">
      <alignment horizontal="center" vertical="center"/>
      <protection/>
    </xf>
    <xf numFmtId="0" fontId="0" fillId="0" borderId="101" xfId="68" applyBorder="1" applyAlignment="1">
      <alignment horizontal="right" vertical="center"/>
      <protection/>
    </xf>
    <xf numFmtId="0" fontId="0" fillId="0" borderId="182" xfId="68" applyBorder="1" applyAlignment="1">
      <alignment horizontal="right" vertical="center"/>
      <protection/>
    </xf>
    <xf numFmtId="0" fontId="0" fillId="0" borderId="110" xfId="68" applyBorder="1" applyAlignment="1">
      <alignment horizontal="right" vertical="center"/>
      <protection/>
    </xf>
    <xf numFmtId="0" fontId="0" fillId="0" borderId="183" xfId="68" applyBorder="1" applyAlignment="1">
      <alignment horizontal="right" vertical="center"/>
      <protection/>
    </xf>
    <xf numFmtId="0" fontId="0" fillId="24" borderId="53" xfId="68" applyFill="1" applyBorder="1" applyAlignment="1">
      <alignment horizontal="center" vertical="center"/>
      <protection/>
    </xf>
    <xf numFmtId="0" fontId="0" fillId="24" borderId="16" xfId="68" applyFill="1" applyBorder="1" applyAlignment="1">
      <alignment horizontal="center" vertical="center"/>
      <protection/>
    </xf>
    <xf numFmtId="0" fontId="0" fillId="24" borderId="184" xfId="68" applyFill="1" applyBorder="1" applyAlignment="1">
      <alignment horizontal="center" vertical="center"/>
      <protection/>
    </xf>
    <xf numFmtId="0" fontId="0" fillId="0" borderId="61" xfId="68" applyBorder="1" applyAlignment="1">
      <alignment horizontal="right" vertical="center"/>
      <protection/>
    </xf>
    <xf numFmtId="0" fontId="0" fillId="0" borderId="143" xfId="68" applyBorder="1" applyAlignment="1">
      <alignment horizontal="right" vertical="center"/>
      <protection/>
    </xf>
    <xf numFmtId="0" fontId="1" fillId="0" borderId="60" xfId="68" applyFont="1" applyBorder="1" applyAlignment="1">
      <alignment horizontal="left" vertical="center" wrapText="1"/>
      <protection/>
    </xf>
    <xf numFmtId="0" fontId="1" fillId="0" borderId="51" xfId="68" applyFont="1" applyBorder="1" applyAlignment="1">
      <alignment horizontal="left" vertical="center" wrapText="1"/>
      <protection/>
    </xf>
    <xf numFmtId="0" fontId="1" fillId="0" borderId="180" xfId="68" applyFont="1" applyBorder="1" applyAlignment="1">
      <alignment horizontal="left" vertical="center" wrapText="1"/>
      <protection/>
    </xf>
    <xf numFmtId="0" fontId="1" fillId="0" borderId="154" xfId="68" applyFont="1" applyBorder="1" applyAlignment="1">
      <alignment horizontal="left" vertical="center" wrapText="1"/>
      <protection/>
    </xf>
    <xf numFmtId="0" fontId="1" fillId="0" borderId="0" xfId="68" applyFont="1" applyBorder="1" applyAlignment="1">
      <alignment horizontal="left" vertical="center" wrapText="1"/>
      <protection/>
    </xf>
    <xf numFmtId="0" fontId="1" fillId="0" borderId="155" xfId="68" applyFont="1" applyBorder="1" applyAlignment="1">
      <alignment horizontal="left" vertical="center" wrapText="1"/>
      <protection/>
    </xf>
    <xf numFmtId="0" fontId="1" fillId="0" borderId="156" xfId="68" applyFont="1" applyBorder="1" applyAlignment="1">
      <alignment horizontal="left" vertical="center" wrapText="1"/>
      <protection/>
    </xf>
    <xf numFmtId="0" fontId="1" fillId="0" borderId="157" xfId="68" applyFont="1" applyBorder="1" applyAlignment="1">
      <alignment horizontal="left" vertical="center" wrapText="1"/>
      <protection/>
    </xf>
    <xf numFmtId="0" fontId="1" fillId="0" borderId="158" xfId="68" applyFont="1" applyBorder="1" applyAlignment="1">
      <alignment horizontal="left" vertical="center" wrapText="1"/>
      <protection/>
    </xf>
    <xf numFmtId="0" fontId="40" fillId="0" borderId="108" xfId="68" applyFont="1" applyBorder="1" applyAlignment="1">
      <alignment horizontal="center" vertical="center" wrapText="1"/>
      <protection/>
    </xf>
    <xf numFmtId="0" fontId="40" fillId="0" borderId="109" xfId="68" applyFont="1" applyBorder="1" applyAlignment="1">
      <alignment horizontal="center" vertical="center" wrapText="1"/>
      <protection/>
    </xf>
    <xf numFmtId="0" fontId="0" fillId="0" borderId="101" xfId="68" applyBorder="1" applyAlignment="1">
      <alignment horizontal="left" vertical="center" wrapText="1"/>
      <protection/>
    </xf>
    <xf numFmtId="0" fontId="0" fillId="0" borderId="91" xfId="68" applyBorder="1" applyAlignment="1">
      <alignment horizontal="left" vertical="center"/>
      <protection/>
    </xf>
    <xf numFmtId="0" fontId="21" fillId="0" borderId="101" xfId="68" applyFont="1" applyBorder="1" applyAlignment="1">
      <alignment horizontal="right" vertical="center"/>
      <protection/>
    </xf>
    <xf numFmtId="0" fontId="40" fillId="0" borderId="185" xfId="68" applyFont="1" applyBorder="1" applyAlignment="1">
      <alignment horizontal="center" vertical="center" wrapText="1"/>
      <protection/>
    </xf>
    <xf numFmtId="0" fontId="0" fillId="0" borderId="91" xfId="68" applyBorder="1" applyAlignment="1">
      <alignment horizontal="left" vertical="center" wrapText="1"/>
      <protection/>
    </xf>
    <xf numFmtId="0" fontId="0" fillId="0" borderId="115" xfId="68" applyBorder="1" applyAlignment="1">
      <alignment horizontal="left" vertical="center" wrapText="1"/>
      <protection/>
    </xf>
    <xf numFmtId="0" fontId="21" fillId="0" borderId="110" xfId="68" applyFont="1" applyBorder="1" applyAlignment="1">
      <alignment horizontal="right" vertical="center"/>
      <protection/>
    </xf>
    <xf numFmtId="0" fontId="21" fillId="0" borderId="39" xfId="69" applyFont="1" applyBorder="1" applyAlignment="1">
      <alignment horizontal="center" vertical="center"/>
      <protection/>
    </xf>
    <xf numFmtId="0" fontId="21" fillId="0" borderId="27" xfId="69" applyFont="1" applyBorder="1" applyAlignment="1">
      <alignment horizontal="center" vertical="center"/>
      <protection/>
    </xf>
    <xf numFmtId="0" fontId="21" fillId="0" borderId="16" xfId="69" applyFont="1" applyBorder="1" applyAlignment="1">
      <alignment horizontal="center" vertical="center"/>
      <protection/>
    </xf>
    <xf numFmtId="0" fontId="21" fillId="0" borderId="15" xfId="69" applyFont="1" applyBorder="1" applyAlignment="1">
      <alignment horizontal="center" vertical="center"/>
      <protection/>
    </xf>
    <xf numFmtId="0" fontId="0" fillId="0" borderId="151" xfId="68" applyBorder="1" applyAlignment="1">
      <alignment horizontal="center" vertical="center"/>
      <protection/>
    </xf>
    <xf numFmtId="0" fontId="0" fillId="0" borderId="152" xfId="68" applyBorder="1" applyAlignment="1">
      <alignment horizontal="center" vertical="center"/>
      <protection/>
    </xf>
    <xf numFmtId="0" fontId="0" fillId="0" borderId="153" xfId="68" applyBorder="1" applyAlignment="1">
      <alignment horizontal="center" vertical="center"/>
      <protection/>
    </xf>
    <xf numFmtId="0" fontId="47" fillId="0" borderId="0" xfId="68" applyFont="1" applyAlignment="1">
      <alignment horizontal="center" vertical="center"/>
      <protection/>
    </xf>
    <xf numFmtId="0" fontId="48" fillId="0" borderId="0" xfId="68" applyFont="1" applyAlignment="1">
      <alignment horizontal="center" vertical="center"/>
      <protection/>
    </xf>
    <xf numFmtId="0" fontId="49" fillId="0" borderId="0" xfId="68" applyFont="1" applyAlignment="1">
      <alignment horizontal="right" vertical="center"/>
      <protection/>
    </xf>
    <xf numFmtId="0" fontId="0" fillId="0" borderId="45" xfId="68" applyBorder="1" applyAlignment="1">
      <alignment horizontal="right" vertical="center"/>
      <protection/>
    </xf>
    <xf numFmtId="0" fontId="44" fillId="0" borderId="27" xfId="68" applyFont="1" applyBorder="1" applyAlignment="1">
      <alignment horizontal="center" vertical="center"/>
      <protection/>
    </xf>
    <xf numFmtId="0" fontId="44" fillId="0" borderId="15" xfId="68" applyFont="1" applyBorder="1" applyAlignment="1">
      <alignment horizontal="center" vertical="center"/>
      <protection/>
    </xf>
    <xf numFmtId="0" fontId="0" fillId="0" borderId="108" xfId="70" applyBorder="1" applyAlignment="1">
      <alignment horizontal="center" vertical="center" wrapText="1"/>
      <protection/>
    </xf>
    <xf numFmtId="0" fontId="0" fillId="0" borderId="185" xfId="70" applyBorder="1" applyAlignment="1">
      <alignment horizontal="center" vertical="center" wrapText="1"/>
      <protection/>
    </xf>
    <xf numFmtId="0" fontId="0" fillId="0" borderId="186" xfId="70" applyBorder="1" applyAlignment="1">
      <alignment horizontal="center" vertical="center" wrapText="1"/>
      <protection/>
    </xf>
    <xf numFmtId="0" fontId="0" fillId="0" borderId="61" xfId="70" applyBorder="1" applyAlignment="1">
      <alignment horizontal="center" vertical="center"/>
      <protection/>
    </xf>
    <xf numFmtId="0" fontId="0" fillId="0" borderId="52" xfId="70" applyBorder="1" applyAlignment="1">
      <alignment horizontal="center" vertical="center"/>
      <protection/>
    </xf>
    <xf numFmtId="0" fontId="44" fillId="0" borderId="61" xfId="70" applyFont="1" applyBorder="1" applyAlignment="1">
      <alignment horizontal="center" vertical="center"/>
      <protection/>
    </xf>
    <xf numFmtId="0" fontId="44" fillId="0" borderId="51" xfId="70" applyFont="1" applyBorder="1" applyAlignment="1">
      <alignment horizontal="center" vertical="center"/>
      <protection/>
    </xf>
    <xf numFmtId="0" fontId="44" fillId="0" borderId="180" xfId="70" applyFont="1" applyBorder="1" applyAlignment="1">
      <alignment horizontal="center" vertical="center"/>
      <protection/>
    </xf>
    <xf numFmtId="0" fontId="44" fillId="0" borderId="27" xfId="70" applyFont="1" applyBorder="1" applyAlignment="1">
      <alignment horizontal="center" vertical="center"/>
      <protection/>
    </xf>
    <xf numFmtId="0" fontId="44" fillId="0" borderId="184" xfId="70" applyFont="1" applyBorder="1" applyAlignment="1">
      <alignment horizontal="center" vertical="center"/>
      <protection/>
    </xf>
    <xf numFmtId="0" fontId="0" fillId="0" borderId="27" xfId="70" applyBorder="1" applyAlignment="1">
      <alignment horizontal="center" vertical="center"/>
      <protection/>
    </xf>
    <xf numFmtId="0" fontId="0" fillId="0" borderId="15" xfId="70" applyBorder="1" applyAlignment="1">
      <alignment horizontal="center" vertical="center"/>
      <protection/>
    </xf>
    <xf numFmtId="0" fontId="0" fillId="0" borderId="175" xfId="70" applyBorder="1" applyAlignment="1">
      <alignment horizontal="center" vertical="center"/>
      <protection/>
    </xf>
    <xf numFmtId="0" fontId="0" fillId="0" borderId="68" xfId="70" applyBorder="1" applyAlignment="1">
      <alignment horizontal="center" vertical="center"/>
      <protection/>
    </xf>
    <xf numFmtId="0" fontId="44" fillId="0" borderId="42" xfId="70" applyFont="1" applyBorder="1" applyAlignment="1">
      <alignment horizontal="center" vertical="center"/>
      <protection/>
    </xf>
    <xf numFmtId="0" fontId="44" fillId="0" borderId="168" xfId="70" applyFont="1" applyBorder="1" applyAlignment="1">
      <alignment horizontal="center" vertical="center"/>
      <protection/>
    </xf>
    <xf numFmtId="0" fontId="44" fillId="0" borderId="187" xfId="70" applyFont="1" applyBorder="1" applyAlignment="1">
      <alignment horizontal="center" vertical="center"/>
      <protection/>
    </xf>
    <xf numFmtId="0" fontId="0" fillId="0" borderId="108" xfId="70" applyBorder="1" applyAlignment="1">
      <alignment horizontal="center" vertical="center"/>
      <protection/>
    </xf>
    <xf numFmtId="0" fontId="0" fillId="0" borderId="185" xfId="70" applyBorder="1" applyAlignment="1">
      <alignment horizontal="center" vertical="center"/>
      <protection/>
    </xf>
    <xf numFmtId="0" fontId="0" fillId="0" borderId="109" xfId="70" applyBorder="1" applyAlignment="1">
      <alignment horizontal="center" vertical="center"/>
      <protection/>
    </xf>
    <xf numFmtId="0" fontId="44" fillId="0" borderId="61" xfId="70" applyFont="1" applyBorder="1" applyAlignment="1">
      <alignment horizontal="center" vertical="center" wrapText="1"/>
      <protection/>
    </xf>
    <xf numFmtId="0" fontId="0" fillId="0" borderId="27" xfId="70" applyFont="1" applyBorder="1" applyAlignment="1">
      <alignment horizontal="center" vertical="center"/>
      <protection/>
    </xf>
    <xf numFmtId="0" fontId="0" fillId="0" borderId="15" xfId="70" applyFont="1" applyBorder="1" applyAlignment="1">
      <alignment horizontal="center" vertical="center"/>
      <protection/>
    </xf>
    <xf numFmtId="0" fontId="0" fillId="0" borderId="64" xfId="70" applyBorder="1" applyAlignment="1">
      <alignment horizontal="center" vertical="center"/>
      <protection/>
    </xf>
    <xf numFmtId="0" fontId="0" fillId="0" borderId="54" xfId="70" applyBorder="1" applyAlignment="1">
      <alignment horizontal="center" vertical="center"/>
      <protection/>
    </xf>
    <xf numFmtId="0" fontId="0" fillId="0" borderId="184" xfId="70" applyBorder="1" applyAlignment="1">
      <alignment horizontal="center" vertical="center"/>
      <protection/>
    </xf>
    <xf numFmtId="0" fontId="39" fillId="0" borderId="61" xfId="70" applyFont="1" applyBorder="1" applyAlignment="1">
      <alignment horizontal="center" vertical="center" wrapText="1"/>
      <protection/>
    </xf>
    <xf numFmtId="0" fontId="39" fillId="0" borderId="51" xfId="70" applyFont="1" applyBorder="1" applyAlignment="1">
      <alignment horizontal="center" vertical="center"/>
      <protection/>
    </xf>
    <xf numFmtId="0" fontId="39" fillId="0" borderId="180" xfId="70" applyFont="1" applyBorder="1" applyAlignment="1">
      <alignment horizontal="center" vertical="center"/>
      <protection/>
    </xf>
    <xf numFmtId="0" fontId="39" fillId="0" borderId="16" xfId="70" applyFont="1" applyBorder="1" applyAlignment="1">
      <alignment horizontal="center" vertical="center" wrapText="1"/>
      <protection/>
    </xf>
    <xf numFmtId="0" fontId="39" fillId="0" borderId="184" xfId="70" applyFont="1" applyBorder="1" applyAlignment="1">
      <alignment horizontal="center" vertical="center" wrapText="1"/>
      <protection/>
    </xf>
    <xf numFmtId="0" fontId="39" fillId="0" borderId="61" xfId="70" applyFont="1" applyBorder="1" applyAlignment="1">
      <alignment horizontal="center" vertical="center"/>
      <protection/>
    </xf>
    <xf numFmtId="0" fontId="0" fillId="0" borderId="48" xfId="70" applyBorder="1" applyAlignment="1">
      <alignment horizontal="center" vertical="center"/>
      <protection/>
    </xf>
    <xf numFmtId="0" fontId="0" fillId="0" borderId="46" xfId="70" applyBorder="1" applyAlignment="1">
      <alignment horizontal="center" vertical="center"/>
      <protection/>
    </xf>
    <xf numFmtId="0" fontId="0" fillId="0" borderId="47" xfId="70" applyBorder="1" applyAlignment="1">
      <alignment horizontal="center" vertical="center"/>
      <protection/>
    </xf>
    <xf numFmtId="0" fontId="0" fillId="0" borderId="51" xfId="70" applyBorder="1" applyAlignment="1">
      <alignment horizontal="center" vertical="center"/>
      <protection/>
    </xf>
    <xf numFmtId="0" fontId="0" fillId="0" borderId="78" xfId="70" applyBorder="1" applyAlignment="1">
      <alignment horizontal="center" vertical="center"/>
      <protection/>
    </xf>
    <xf numFmtId="0" fontId="0" fillId="0" borderId="0" xfId="70" applyBorder="1" applyAlignment="1">
      <alignment horizontal="center" vertical="center"/>
      <protection/>
    </xf>
    <xf numFmtId="0" fontId="40" fillId="0" borderId="61" xfId="70" applyFont="1" applyBorder="1" applyAlignment="1">
      <alignment horizontal="center" vertical="center" wrapText="1"/>
      <protection/>
    </xf>
    <xf numFmtId="0" fontId="40" fillId="0" borderId="51" xfId="70" applyFont="1" applyBorder="1" applyAlignment="1">
      <alignment horizontal="center" vertical="center" wrapText="1"/>
      <protection/>
    </xf>
    <xf numFmtId="0" fontId="40" fillId="0" borderId="180" xfId="70" applyFont="1" applyBorder="1" applyAlignment="1">
      <alignment horizontal="center" vertical="center" wrapText="1"/>
      <protection/>
    </xf>
    <xf numFmtId="0" fontId="40" fillId="0" borderId="64" xfId="70" applyFont="1" applyBorder="1" applyAlignment="1">
      <alignment horizontal="center" vertical="center" wrapText="1"/>
      <protection/>
    </xf>
    <xf numFmtId="0" fontId="40" fillId="0" borderId="45" xfId="70" applyFont="1" applyBorder="1" applyAlignment="1">
      <alignment horizontal="center" vertical="center" wrapText="1"/>
      <protection/>
    </xf>
    <xf numFmtId="0" fontId="40" fillId="0" borderId="181" xfId="70" applyFont="1" applyBorder="1" applyAlignment="1">
      <alignment horizontal="center" vertical="center" wrapText="1"/>
      <protection/>
    </xf>
    <xf numFmtId="0" fontId="40" fillId="0" borderId="60" xfId="70" applyFont="1" applyBorder="1" applyAlignment="1">
      <alignment horizontal="center" vertical="center" wrapText="1"/>
      <protection/>
    </xf>
    <xf numFmtId="0" fontId="40" fillId="0" borderId="188" xfId="70" applyFont="1" applyBorder="1" applyAlignment="1">
      <alignment horizontal="center" vertical="center" wrapText="1"/>
      <protection/>
    </xf>
    <xf numFmtId="0" fontId="53" fillId="0" borderId="0" xfId="70" applyFont="1" applyAlignment="1">
      <alignment horizontal="left" vertical="center"/>
      <protection/>
    </xf>
    <xf numFmtId="0" fontId="48" fillId="0" borderId="0" xfId="70" applyFont="1" applyAlignment="1">
      <alignment horizontal="left" vertical="center"/>
      <protection/>
    </xf>
    <xf numFmtId="0" fontId="0" fillId="0" borderId="27" xfId="70" applyBorder="1" applyAlignment="1">
      <alignment horizontal="left" vertical="center"/>
      <protection/>
    </xf>
    <xf numFmtId="0" fontId="0" fillId="0" borderId="16" xfId="70" applyBorder="1" applyAlignment="1">
      <alignment horizontal="left" vertical="center"/>
      <protection/>
    </xf>
    <xf numFmtId="0" fontId="0" fillId="0" borderId="15" xfId="70" applyBorder="1" applyAlignment="1">
      <alignment horizontal="left" vertical="center"/>
      <protection/>
    </xf>
    <xf numFmtId="0" fontId="44" fillId="0" borderId="74" xfId="70" applyFont="1" applyBorder="1" applyAlignment="1">
      <alignment horizontal="left" vertical="center"/>
      <protection/>
    </xf>
    <xf numFmtId="0" fontId="0" fillId="0" borderId="16" xfId="70" applyBorder="1" applyAlignment="1">
      <alignment horizontal="center" vertical="center"/>
      <protection/>
    </xf>
    <xf numFmtId="0" fontId="0" fillId="0" borderId="178" xfId="70" applyBorder="1" applyAlignment="1">
      <alignment horizontal="left" vertical="center"/>
      <protection/>
    </xf>
    <xf numFmtId="0" fontId="0" fillId="0" borderId="179" xfId="70" applyBorder="1" applyAlignment="1">
      <alignment horizontal="left" vertical="center"/>
      <protection/>
    </xf>
    <xf numFmtId="0" fontId="0" fillId="0" borderId="39" xfId="70" applyBorder="1" applyAlignment="1">
      <alignment horizontal="center" vertical="center"/>
      <protection/>
    </xf>
    <xf numFmtId="0" fontId="0" fillId="0" borderId="54" xfId="70" applyBorder="1" applyAlignment="1">
      <alignment horizontal="left" vertical="center"/>
      <protection/>
    </xf>
    <xf numFmtId="0" fontId="25" fillId="0" borderId="0" xfId="0" applyFont="1" applyAlignment="1" applyProtection="1">
      <alignment vertical="center"/>
      <protection locked="0"/>
    </xf>
    <xf numFmtId="0" fontId="25" fillId="0" borderId="0" xfId="0" applyFont="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left" vertical="center"/>
    </xf>
    <xf numFmtId="0" fontId="54" fillId="0" borderId="0" xfId="0" applyFont="1" applyAlignment="1">
      <alignment horizontal="center" vertical="center"/>
    </xf>
    <xf numFmtId="0" fontId="54" fillId="0" borderId="0" xfId="0" applyFont="1" applyBorder="1" applyAlignment="1">
      <alignment horizontal="distributed" vertical="center"/>
    </xf>
    <xf numFmtId="0" fontId="55" fillId="0" borderId="0" xfId="63" applyFont="1" applyAlignment="1">
      <alignment horizontal="center" vertical="center"/>
      <protection/>
    </xf>
    <xf numFmtId="0" fontId="56" fillId="0" borderId="0" xfId="63" applyFont="1" applyBorder="1" applyAlignment="1">
      <alignment horizontal="center" vertical="center"/>
      <protection/>
    </xf>
    <xf numFmtId="0" fontId="22" fillId="0" borderId="0" xfId="63" applyFont="1" applyAlignment="1">
      <alignment horizontal="center" vertical="center"/>
      <protection/>
    </xf>
    <xf numFmtId="0" fontId="22" fillId="0" borderId="157" xfId="63" applyFont="1" applyBorder="1" applyAlignment="1">
      <alignment horizontal="center" vertical="center"/>
      <protection/>
    </xf>
    <xf numFmtId="0" fontId="22" fillId="0" borderId="157" xfId="63" applyFont="1" applyBorder="1" applyAlignment="1">
      <alignment horizontal="left" vertical="center"/>
      <protection/>
    </xf>
    <xf numFmtId="0" fontId="21" fillId="0" borderId="0" xfId="65" applyFont="1" applyAlignment="1">
      <alignment horizontal="left" vertical="center"/>
      <protection/>
    </xf>
    <xf numFmtId="0" fontId="55" fillId="0" borderId="0" xfId="66" applyFont="1" applyAlignment="1">
      <alignment horizontal="center" vertical="center"/>
      <protection/>
    </xf>
    <xf numFmtId="0" fontId="22" fillId="0" borderId="0" xfId="66" applyFont="1" applyAlignment="1">
      <alignment horizontal="center" vertical="center"/>
      <protection/>
    </xf>
    <xf numFmtId="0" fontId="22" fillId="0" borderId="157" xfId="66" applyFont="1" applyBorder="1" applyAlignment="1">
      <alignment horizontal="center" vertical="center"/>
      <protection/>
    </xf>
    <xf numFmtId="0" fontId="22" fillId="0" borderId="157" xfId="66" applyFont="1" applyBorder="1" applyAlignment="1">
      <alignment horizontal="left" vertical="center"/>
      <protection/>
    </xf>
    <xf numFmtId="0" fontId="55" fillId="0" borderId="0" xfId="65" applyFont="1" applyAlignment="1">
      <alignment horizontal="left" vertical="center"/>
      <protection/>
    </xf>
    <xf numFmtId="0" fontId="59" fillId="0" borderId="0" xfId="65" applyFont="1" applyAlignment="1">
      <alignment horizontal="left" vertical="center" shrinkToFit="1"/>
      <protection/>
    </xf>
    <xf numFmtId="0" fontId="59" fillId="0" borderId="0" xfId="65" applyFont="1" applyAlignment="1">
      <alignment horizontal="center" vertical="center" shrinkToFit="1"/>
      <protection/>
    </xf>
    <xf numFmtId="0" fontId="60" fillId="0" borderId="157" xfId="65" applyFont="1" applyBorder="1" applyAlignment="1">
      <alignment horizontal="left" vertical="center" shrinkToFit="1"/>
      <protection/>
    </xf>
    <xf numFmtId="0" fontId="60" fillId="0" borderId="157" xfId="65" applyFont="1" applyBorder="1" applyAlignment="1">
      <alignment horizontal="left" vertical="center"/>
      <protection/>
    </xf>
    <xf numFmtId="0" fontId="61" fillId="0" borderId="157" xfId="65" applyFont="1" applyBorder="1" applyAlignment="1">
      <alignment horizontal="center" vertical="center"/>
      <protection/>
    </xf>
    <xf numFmtId="0" fontId="70" fillId="0" borderId="120" xfId="0" applyFont="1" applyBorder="1" applyAlignment="1">
      <alignment horizontal="center"/>
    </xf>
    <xf numFmtId="0" fontId="70" fillId="0" borderId="0" xfId="0" applyFont="1" applyBorder="1" applyAlignment="1">
      <alignment horizontal="center"/>
    </xf>
    <xf numFmtId="0" fontId="64" fillId="0" borderId="189" xfId="0" applyFont="1" applyBorder="1" applyAlignment="1">
      <alignment horizontal="center" vertical="center" wrapText="1"/>
    </xf>
    <xf numFmtId="0" fontId="64" fillId="0" borderId="190" xfId="0" applyFont="1" applyBorder="1" applyAlignment="1">
      <alignment horizontal="center" vertical="center" wrapText="1"/>
    </xf>
    <xf numFmtId="0" fontId="64" fillId="0" borderId="191" xfId="0" applyFont="1" applyBorder="1" applyAlignment="1">
      <alignment horizontal="center" vertical="center" wrapText="1"/>
    </xf>
    <xf numFmtId="0" fontId="4" fillId="0" borderId="192" xfId="65" applyBorder="1" applyAlignment="1">
      <alignment horizontal="center" vertical="center"/>
      <protection/>
    </xf>
    <xf numFmtId="0" fontId="4" fillId="0" borderId="193" xfId="65" applyBorder="1" applyAlignment="1">
      <alignment horizontal="center" vertical="center"/>
      <protection/>
    </xf>
    <xf numFmtId="0" fontId="4" fillId="0" borderId="194" xfId="65" applyBorder="1" applyAlignment="1">
      <alignment horizontal="center" vertical="center"/>
      <protection/>
    </xf>
    <xf numFmtId="0" fontId="64" fillId="0" borderId="195" xfId="0" applyFont="1" applyBorder="1" applyAlignment="1">
      <alignment horizontal="center" vertical="center" wrapText="1"/>
    </xf>
    <xf numFmtId="0" fontId="4" fillId="0" borderId="196" xfId="65" applyBorder="1" applyAlignment="1">
      <alignment horizontal="center" vertical="center"/>
      <protection/>
    </xf>
    <xf numFmtId="0" fontId="4" fillId="0" borderId="0" xfId="62" applyBorder="1" applyAlignment="1">
      <alignment horizontal="center" vertical="center"/>
      <protection/>
    </xf>
    <xf numFmtId="0" fontId="4" fillId="0" borderId="33" xfId="65" applyBorder="1" applyAlignment="1">
      <alignment horizontal="center" vertical="center"/>
      <protection/>
    </xf>
    <xf numFmtId="0" fontId="4" fillId="0" borderId="197" xfId="65" applyBorder="1" applyAlignment="1">
      <alignment horizontal="center" vertical="center"/>
      <protection/>
    </xf>
    <xf numFmtId="0" fontId="4" fillId="0" borderId="74" xfId="65" applyBorder="1" applyAlignment="1">
      <alignment horizontal="center" vertical="center"/>
      <protection/>
    </xf>
    <xf numFmtId="0" fontId="4" fillId="0" borderId="77" xfId="65" applyBorder="1" applyAlignment="1">
      <alignment horizontal="center" vertical="center"/>
      <protection/>
    </xf>
    <xf numFmtId="0" fontId="51" fillId="0" borderId="198" xfId="0" applyFont="1" applyBorder="1" applyAlignment="1">
      <alignment horizontal="left" vertical="center" wrapText="1"/>
    </xf>
    <xf numFmtId="0" fontId="51" fillId="0" borderId="120" xfId="0" applyFont="1" applyBorder="1" applyAlignment="1">
      <alignment horizontal="left" vertical="center" wrapText="1"/>
    </xf>
    <xf numFmtId="0" fontId="51" fillId="0" borderId="85" xfId="0" applyFont="1" applyBorder="1" applyAlignment="1">
      <alignment horizontal="left" vertical="center" wrapText="1"/>
    </xf>
    <xf numFmtId="0" fontId="51" fillId="0" borderId="199" xfId="0" applyFont="1" applyBorder="1" applyAlignment="1">
      <alignment horizontal="left" vertical="center" wrapText="1"/>
    </xf>
    <xf numFmtId="0" fontId="51" fillId="0" borderId="200" xfId="0" applyFont="1" applyBorder="1" applyAlignment="1">
      <alignment horizontal="left" vertical="center" wrapText="1"/>
    </xf>
    <xf numFmtId="0" fontId="51" fillId="0" borderId="201" xfId="0" applyFont="1" applyBorder="1" applyAlignment="1">
      <alignment horizontal="left" vertical="center" wrapText="1"/>
    </xf>
    <xf numFmtId="0" fontId="51" fillId="0" borderId="196" xfId="0" applyFont="1" applyBorder="1" applyAlignment="1">
      <alignment horizontal="center" vertical="center" wrapText="1"/>
    </xf>
    <xf numFmtId="0" fontId="51" fillId="0" borderId="0" xfId="68" applyFont="1" applyBorder="1" applyAlignment="1">
      <alignment horizontal="center" vertical="center" wrapText="1"/>
      <protection/>
    </xf>
    <xf numFmtId="0" fontId="67" fillId="0" borderId="202" xfId="0" applyFont="1" applyBorder="1" applyAlignment="1">
      <alignment horizontal="center" vertical="center" wrapText="1"/>
    </xf>
    <xf numFmtId="0" fontId="68" fillId="0" borderId="203" xfId="0" applyFont="1" applyBorder="1" applyAlignment="1">
      <alignment vertical="center"/>
    </xf>
    <xf numFmtId="0" fontId="68" fillId="0" borderId="204" xfId="0" applyFont="1" applyBorder="1" applyAlignment="1">
      <alignment vertical="center"/>
    </xf>
    <xf numFmtId="0" fontId="68" fillId="0" borderId="205" xfId="0" applyFont="1" applyBorder="1" applyAlignment="1">
      <alignment vertical="center"/>
    </xf>
    <xf numFmtId="0" fontId="67" fillId="0" borderId="206" xfId="65" applyFont="1" applyBorder="1" applyAlignment="1">
      <alignment horizontal="left" vertical="center" wrapText="1"/>
      <protection/>
    </xf>
    <xf numFmtId="0" fontId="67" fillId="0" borderId="207" xfId="65" applyFont="1" applyBorder="1" applyAlignment="1">
      <alignment horizontal="left" vertical="center"/>
      <protection/>
    </xf>
    <xf numFmtId="0" fontId="67" fillId="0" borderId="208" xfId="65" applyFont="1" applyBorder="1" applyAlignment="1">
      <alignment horizontal="left" vertical="center"/>
      <protection/>
    </xf>
    <xf numFmtId="0" fontId="67" fillId="0" borderId="192" xfId="65" applyFont="1" applyBorder="1" applyAlignment="1">
      <alignment horizontal="left" vertical="center"/>
      <protection/>
    </xf>
    <xf numFmtId="0" fontId="67" fillId="0" borderId="193" xfId="65" applyFont="1" applyBorder="1" applyAlignment="1">
      <alignment horizontal="left" vertical="center"/>
      <protection/>
    </xf>
    <xf numFmtId="0" fontId="67" fillId="0" borderId="194" xfId="65" applyFont="1" applyBorder="1" applyAlignment="1">
      <alignment horizontal="left" vertical="center"/>
      <protection/>
    </xf>
    <xf numFmtId="0" fontId="4" fillId="0" borderId="63" xfId="0" applyFont="1" applyBorder="1" applyAlignment="1">
      <alignment horizontal="center"/>
    </xf>
    <xf numFmtId="0" fontId="4" fillId="0" borderId="0" xfId="0" applyFont="1" applyBorder="1" applyAlignment="1">
      <alignment horizontal="center"/>
    </xf>
    <xf numFmtId="0" fontId="65" fillId="0" borderId="0" xfId="0" applyFont="1" applyBorder="1" applyAlignment="1">
      <alignment horizontal="left"/>
    </xf>
    <xf numFmtId="0" fontId="51" fillId="0" borderId="209" xfId="0" applyFont="1" applyBorder="1" applyAlignment="1">
      <alignment horizontal="center" vertical="center" wrapText="1"/>
    </xf>
    <xf numFmtId="0" fontId="51" fillId="0" borderId="191" xfId="0" applyFont="1" applyBorder="1" applyAlignment="1">
      <alignment horizontal="center" vertical="center" wrapText="1"/>
    </xf>
    <xf numFmtId="0" fontId="51" fillId="0" borderId="210" xfId="0" applyFont="1" applyBorder="1" applyAlignment="1">
      <alignment horizontal="center" vertical="center" wrapText="1"/>
    </xf>
    <xf numFmtId="0" fontId="51" fillId="0" borderId="211" xfId="0" applyFont="1" applyBorder="1" applyAlignment="1">
      <alignment horizontal="center" vertical="center" wrapText="1"/>
    </xf>
    <xf numFmtId="0" fontId="51" fillId="0" borderId="198" xfId="0" applyFont="1" applyBorder="1" applyAlignment="1">
      <alignment horizontal="center" vertical="center" wrapText="1"/>
    </xf>
    <xf numFmtId="0" fontId="51" fillId="0" borderId="120" xfId="0" applyFont="1" applyBorder="1" applyAlignment="1">
      <alignment horizontal="center" vertical="center" wrapText="1"/>
    </xf>
    <xf numFmtId="0" fontId="62" fillId="0" borderId="0" xfId="0" applyFont="1" applyBorder="1" applyAlignment="1">
      <alignment horizontal="center"/>
    </xf>
    <xf numFmtId="0" fontId="4" fillId="0" borderId="117" xfId="0" applyFont="1" applyBorder="1" applyAlignment="1">
      <alignment horizontal="right" vertical="center" wrapText="1"/>
    </xf>
    <xf numFmtId="0" fontId="4" fillId="0" borderId="118" xfId="0" applyFont="1" applyBorder="1" applyAlignment="1">
      <alignment horizontal="right" vertical="center" wrapText="1"/>
    </xf>
    <xf numFmtId="0" fontId="4" fillId="0" borderId="179" xfId="0" applyFont="1" applyBorder="1" applyAlignment="1">
      <alignment horizontal="right" vertical="center" wrapText="1"/>
    </xf>
    <xf numFmtId="0" fontId="65" fillId="0" borderId="0" xfId="62" applyFont="1" applyBorder="1" applyAlignment="1">
      <alignment horizontal="center" vertical="center"/>
      <protection/>
    </xf>
    <xf numFmtId="0" fontId="65" fillId="0" borderId="0" xfId="0" applyFont="1" applyBorder="1" applyAlignment="1">
      <alignment horizontal="left" vertical="center"/>
    </xf>
    <xf numFmtId="0" fontId="4" fillId="0" borderId="69" xfId="0" applyFont="1" applyBorder="1" applyAlignment="1">
      <alignment horizontal="center"/>
    </xf>
    <xf numFmtId="0" fontId="4" fillId="0" borderId="120" xfId="0" applyFont="1" applyBorder="1" applyAlignment="1">
      <alignment horizontal="center"/>
    </xf>
    <xf numFmtId="0" fontId="54" fillId="0" borderId="0" xfId="64" applyFont="1" applyAlignment="1">
      <alignment vertical="center"/>
      <protection/>
    </xf>
    <xf numFmtId="0" fontId="75" fillId="0" borderId="0" xfId="64" applyFont="1" applyBorder="1" applyAlignment="1">
      <alignment horizontal="center" vertical="center"/>
      <protection/>
    </xf>
    <xf numFmtId="0" fontId="25" fillId="0" borderId="212" xfId="64" applyFont="1" applyBorder="1" applyAlignment="1">
      <alignment horizontal="left" vertical="top"/>
      <protection/>
    </xf>
    <xf numFmtId="0" fontId="25" fillId="0" borderId="137" xfId="64" applyFont="1" applyBorder="1" applyAlignment="1">
      <alignment horizontal="left" vertical="top"/>
      <protection/>
    </xf>
    <xf numFmtId="0" fontId="25" fillId="0" borderId="213" xfId="64" applyFont="1" applyBorder="1" applyAlignment="1">
      <alignment horizontal="center" vertical="center"/>
      <protection/>
    </xf>
    <xf numFmtId="0" fontId="25" fillId="0" borderId="0" xfId="64" applyFont="1" applyAlignment="1">
      <alignment vertical="center"/>
      <protection/>
    </xf>
    <xf numFmtId="0" fontId="25" fillId="0" borderId="0" xfId="64" applyFont="1" applyAlignment="1">
      <alignment horizontal="center" vertical="center" readingOrder="1"/>
      <protection/>
    </xf>
    <xf numFmtId="0" fontId="71" fillId="0" borderId="0" xfId="64" applyFont="1" applyAlignment="1">
      <alignment horizontal="center" vertical="center"/>
      <protection/>
    </xf>
    <xf numFmtId="0" fontId="36" fillId="0" borderId="0" xfId="64" applyFont="1" applyBorder="1" applyAlignment="1">
      <alignment vertical="center"/>
      <protection/>
    </xf>
    <xf numFmtId="0" fontId="23" fillId="0" borderId="0" xfId="64" applyFont="1" applyBorder="1" applyAlignment="1">
      <alignment horizontal="left" vertical="center"/>
      <protection/>
    </xf>
    <xf numFmtId="0" fontId="74" fillId="0" borderId="0" xfId="64" applyFont="1" applyBorder="1" applyAlignment="1">
      <alignment horizontal="center" vertical="center"/>
      <protection/>
    </xf>
    <xf numFmtId="0" fontId="65" fillId="0" borderId="0" xfId="62" applyFont="1" applyAlignment="1">
      <alignment horizontal="center" vertical="center"/>
      <protection/>
    </xf>
    <xf numFmtId="0" fontId="69" fillId="23" borderId="61" xfId="62" applyFont="1" applyFill="1" applyBorder="1" applyAlignment="1">
      <alignment vertical="center"/>
      <protection/>
    </xf>
    <xf numFmtId="0" fontId="69" fillId="23" borderId="51" xfId="62" applyFont="1" applyFill="1" applyBorder="1" applyAlignment="1">
      <alignment vertical="center"/>
      <protection/>
    </xf>
    <xf numFmtId="0" fontId="69" fillId="23" borderId="52" xfId="62" applyFont="1" applyFill="1" applyBorder="1" applyAlignment="1">
      <alignment vertical="center"/>
      <protection/>
    </xf>
    <xf numFmtId="0" fontId="4" fillId="23" borderId="64" xfId="62" applyFill="1" applyBorder="1" applyAlignment="1">
      <alignment vertical="center"/>
      <protection/>
    </xf>
    <xf numFmtId="0" fontId="4" fillId="23" borderId="45" xfId="62" applyFill="1" applyBorder="1" applyAlignment="1">
      <alignment vertical="center"/>
      <protection/>
    </xf>
    <xf numFmtId="0" fontId="4" fillId="23" borderId="54" xfId="62" applyFill="1" applyBorder="1" applyAlignment="1">
      <alignment vertical="center"/>
      <protection/>
    </xf>
    <xf numFmtId="0" fontId="4" fillId="0" borderId="27" xfId="62" applyFill="1" applyBorder="1" applyAlignment="1">
      <alignment horizontal="center" vertical="center"/>
      <protection/>
    </xf>
    <xf numFmtId="0" fontId="4" fillId="0" borderId="15" xfId="62" applyFill="1" applyBorder="1" applyAlignment="1">
      <alignment horizontal="center" vertical="center"/>
      <protection/>
    </xf>
    <xf numFmtId="0" fontId="4" fillId="0" borderId="27" xfId="62" applyFill="1" applyBorder="1" applyAlignment="1">
      <alignment horizontal="right" vertical="center"/>
      <protection/>
    </xf>
    <xf numFmtId="0" fontId="4" fillId="0" borderId="15" xfId="62" applyFill="1" applyBorder="1" applyAlignment="1">
      <alignment horizontal="right" vertical="center"/>
      <protection/>
    </xf>
    <xf numFmtId="0" fontId="21" fillId="0" borderId="27" xfId="62" applyFont="1" applyFill="1" applyBorder="1" applyAlignment="1">
      <alignment horizontal="right" vertical="center"/>
      <protection/>
    </xf>
    <xf numFmtId="0" fontId="21" fillId="0" borderId="15" xfId="62" applyFont="1" applyFill="1" applyBorder="1" applyAlignment="1">
      <alignment horizontal="right" vertical="center"/>
      <protection/>
    </xf>
    <xf numFmtId="0" fontId="4" fillId="23" borderId="27" xfId="62" applyFill="1" applyBorder="1" applyAlignment="1">
      <alignment horizontal="center" vertical="center"/>
      <protection/>
    </xf>
    <xf numFmtId="0" fontId="4" fillId="23" borderId="16" xfId="62" applyFill="1" applyBorder="1" applyAlignment="1">
      <alignment horizontal="center" vertical="center"/>
      <protection/>
    </xf>
    <xf numFmtId="0" fontId="4" fillId="23" borderId="15" xfId="62" applyFill="1" applyBorder="1" applyAlignment="1">
      <alignment horizontal="center" vertical="center"/>
      <protection/>
    </xf>
    <xf numFmtId="0" fontId="4" fillId="0" borderId="16" xfId="62" applyBorder="1" applyAlignment="1">
      <alignment horizontal="center" vertical="center"/>
      <protection/>
    </xf>
    <xf numFmtId="0" fontId="4" fillId="0" borderId="15" xfId="62" applyBorder="1" applyAlignment="1">
      <alignment horizontal="center" vertical="center"/>
      <protection/>
    </xf>
    <xf numFmtId="0" fontId="4" fillId="0" borderId="64" xfId="62" applyFill="1" applyBorder="1" applyAlignment="1">
      <alignment horizontal="right" vertical="center"/>
      <protection/>
    </xf>
    <xf numFmtId="0" fontId="4" fillId="0" borderId="45" xfId="62" applyBorder="1" applyAlignment="1">
      <alignment horizontal="right" vertical="center"/>
      <protection/>
    </xf>
    <xf numFmtId="0" fontId="4" fillId="0" borderId="45" xfId="62" applyFill="1" applyBorder="1" applyAlignment="1">
      <alignment horizontal="right" vertical="center"/>
      <protection/>
    </xf>
    <xf numFmtId="0" fontId="4" fillId="0" borderId="54" xfId="62" applyBorder="1" applyAlignment="1">
      <alignment horizontal="right" vertical="center"/>
      <protection/>
    </xf>
    <xf numFmtId="0" fontId="4" fillId="0" borderId="27" xfId="62" applyFill="1" applyBorder="1" applyAlignment="1">
      <alignment horizontal="left" vertical="center"/>
      <protection/>
    </xf>
    <xf numFmtId="0" fontId="4" fillId="0" borderId="16" xfId="62" applyBorder="1" applyAlignment="1">
      <alignment horizontal="left" vertical="center"/>
      <protection/>
    </xf>
    <xf numFmtId="0" fontId="4" fillId="0" borderId="16" xfId="62" applyFill="1" applyBorder="1" applyAlignment="1">
      <alignment horizontal="left" vertical="center"/>
      <protection/>
    </xf>
    <xf numFmtId="0" fontId="4" fillId="0" borderId="15" xfId="62" applyBorder="1" applyAlignment="1">
      <alignment horizontal="left" vertical="center"/>
      <protection/>
    </xf>
    <xf numFmtId="0" fontId="4" fillId="0" borderId="16" xfId="62" applyBorder="1" applyAlignment="1">
      <alignment horizontal="right" vertical="center"/>
      <protection/>
    </xf>
    <xf numFmtId="0" fontId="4" fillId="0" borderId="16" xfId="62" applyFill="1" applyBorder="1" applyAlignment="1">
      <alignment horizontal="right" vertical="center"/>
      <protection/>
    </xf>
    <xf numFmtId="0" fontId="4" fillId="0" borderId="15" xfId="62" applyBorder="1" applyAlignment="1">
      <alignment horizontal="right" vertical="center"/>
      <protection/>
    </xf>
    <xf numFmtId="0" fontId="4" fillId="0" borderId="61" xfId="62" applyFill="1" applyBorder="1" applyAlignment="1">
      <alignment horizontal="right" vertical="center"/>
      <protection/>
    </xf>
    <xf numFmtId="0" fontId="4" fillId="0" borderId="51" xfId="62" applyBorder="1" applyAlignment="1">
      <alignment horizontal="right" vertical="center"/>
      <protection/>
    </xf>
    <xf numFmtId="0" fontId="4" fillId="0" borderId="51" xfId="62" applyFill="1" applyBorder="1" applyAlignment="1">
      <alignment horizontal="right" vertical="center"/>
      <protection/>
    </xf>
    <xf numFmtId="0" fontId="4" fillId="0" borderId="52" xfId="62" applyBorder="1" applyAlignment="1">
      <alignment horizontal="right" vertical="center"/>
      <protection/>
    </xf>
    <xf numFmtId="0" fontId="21" fillId="0" borderId="61" xfId="62" applyFont="1" applyFill="1" applyBorder="1" applyAlignment="1">
      <alignment horizontal="right" vertical="center"/>
      <protection/>
    </xf>
    <xf numFmtId="0" fontId="21" fillId="0" borderId="51" xfId="62" applyFont="1" applyBorder="1" applyAlignment="1">
      <alignment horizontal="right" vertical="center"/>
      <protection/>
    </xf>
    <xf numFmtId="0" fontId="21" fillId="0" borderId="51" xfId="62" applyFont="1" applyFill="1" applyBorder="1" applyAlignment="1">
      <alignment horizontal="right" vertical="center"/>
      <protection/>
    </xf>
    <xf numFmtId="0" fontId="21" fillId="0" borderId="52" xfId="62" applyFont="1" applyBorder="1" applyAlignment="1">
      <alignment horizontal="right" vertical="center"/>
      <protection/>
    </xf>
    <xf numFmtId="0" fontId="0" fillId="0" borderId="61" xfId="62" applyFont="1" applyFill="1" applyBorder="1" applyAlignment="1">
      <alignment horizontal="left" vertical="center"/>
      <protection/>
    </xf>
    <xf numFmtId="0" fontId="0" fillId="0" borderId="51" xfId="62" applyFont="1" applyBorder="1" applyAlignment="1">
      <alignment horizontal="left" vertical="center"/>
      <protection/>
    </xf>
    <xf numFmtId="0" fontId="0" fillId="0" borderId="51" xfId="62" applyFont="1" applyFill="1" applyBorder="1" applyAlignment="1">
      <alignment horizontal="left" vertical="center"/>
      <protection/>
    </xf>
    <xf numFmtId="0" fontId="0" fillId="0" borderId="52" xfId="62" applyFont="1" applyBorder="1" applyAlignment="1">
      <alignment horizontal="left" vertical="center"/>
      <protection/>
    </xf>
    <xf numFmtId="0" fontId="4" fillId="0" borderId="61" xfId="62" applyFill="1" applyBorder="1" applyAlignment="1">
      <alignment horizontal="left" vertical="center"/>
      <protection/>
    </xf>
    <xf numFmtId="0" fontId="4" fillId="0" borderId="51" xfId="62" applyBorder="1" applyAlignment="1">
      <alignment horizontal="left" vertical="center"/>
      <protection/>
    </xf>
    <xf numFmtId="0" fontId="4" fillId="0" borderId="51" xfId="62" applyFill="1" applyBorder="1" applyAlignment="1">
      <alignment horizontal="left" vertical="center"/>
      <protection/>
    </xf>
    <xf numFmtId="0" fontId="4" fillId="0" borderId="52" xfId="62" applyBorder="1" applyAlignment="1">
      <alignment horizontal="left" vertical="center"/>
      <protection/>
    </xf>
    <xf numFmtId="0" fontId="4" fillId="0" borderId="98" xfId="62" applyBorder="1" applyAlignment="1">
      <alignment horizontal="center" vertical="center"/>
      <protection/>
    </xf>
    <xf numFmtId="0" fontId="4" fillId="0" borderId="39" xfId="62" applyBorder="1" applyAlignment="1">
      <alignment horizontal="center" vertical="center"/>
      <protection/>
    </xf>
    <xf numFmtId="0" fontId="4" fillId="0" borderId="89" xfId="62" applyBorder="1" applyAlignment="1">
      <alignment horizontal="center" vertical="center"/>
      <protection/>
    </xf>
    <xf numFmtId="0" fontId="4" fillId="0" borderId="29" xfId="62" applyBorder="1" applyAlignment="1">
      <alignment horizontal="center" vertical="center"/>
      <protection/>
    </xf>
    <xf numFmtId="0" fontId="4" fillId="0" borderId="87" xfId="62" applyBorder="1" applyAlignment="1">
      <alignment horizontal="center" vertical="center"/>
      <protection/>
    </xf>
    <xf numFmtId="0" fontId="4" fillId="0" borderId="27" xfId="62" applyBorder="1" applyAlignment="1">
      <alignment horizontal="center" vertical="center"/>
      <protection/>
    </xf>
    <xf numFmtId="0" fontId="4" fillId="0" borderId="39" xfId="62" applyFont="1" applyBorder="1" applyAlignment="1">
      <alignment horizontal="center" vertical="center"/>
      <protection/>
    </xf>
    <xf numFmtId="0" fontId="4" fillId="0" borderId="27" xfId="62" applyFont="1" applyBorder="1" applyAlignment="1">
      <alignment horizontal="center" vertical="center"/>
      <protection/>
    </xf>
    <xf numFmtId="0" fontId="4" fillId="0" borderId="97" xfId="62" applyFont="1" applyBorder="1" applyAlignment="1">
      <alignment horizontal="center" vertical="center"/>
      <protection/>
    </xf>
    <xf numFmtId="0" fontId="4" fillId="0" borderId="30" xfId="62" applyBorder="1" applyAlignment="1">
      <alignment horizontal="right" vertical="center"/>
      <protection/>
    </xf>
    <xf numFmtId="0" fontId="4" fillId="0" borderId="32" xfId="62" applyBorder="1" applyAlignment="1">
      <alignment vertical="center"/>
      <protection/>
    </xf>
    <xf numFmtId="0" fontId="4" fillId="0" borderId="29" xfId="62" applyBorder="1" applyAlignment="1">
      <alignment vertical="center"/>
      <protection/>
    </xf>
    <xf numFmtId="0" fontId="4" fillId="0" borderId="32" xfId="62" applyBorder="1" applyAlignment="1">
      <alignment horizontal="right" vertical="center"/>
      <protection/>
    </xf>
    <xf numFmtId="0" fontId="4" fillId="0" borderId="29" xfId="62" applyBorder="1" applyAlignment="1">
      <alignment horizontal="right" vertical="center"/>
      <protection/>
    </xf>
    <xf numFmtId="0" fontId="4" fillId="0" borderId="31" xfId="62" applyBorder="1" applyAlignment="1">
      <alignment horizontal="right" vertical="center"/>
      <protection/>
    </xf>
    <xf numFmtId="0" fontId="80" fillId="0" borderId="0" xfId="62" applyFont="1" applyAlignment="1">
      <alignment horizontal="center" vertical="center"/>
      <protection/>
    </xf>
    <xf numFmtId="0" fontId="4" fillId="0" borderId="105" xfId="62" applyBorder="1" applyAlignment="1">
      <alignment horizontal="center" vertical="center"/>
      <protection/>
    </xf>
    <xf numFmtId="0" fontId="4" fillId="0" borderId="11" xfId="62" applyBorder="1" applyAlignment="1">
      <alignment horizontal="center" vertical="center"/>
      <protection/>
    </xf>
    <xf numFmtId="0" fontId="4" fillId="0" borderId="104" xfId="62" applyBorder="1" applyAlignment="1">
      <alignment horizontal="center" vertical="center"/>
      <protection/>
    </xf>
    <xf numFmtId="0" fontId="4" fillId="0" borderId="12" xfId="62" applyFont="1" applyBorder="1" applyAlignment="1">
      <alignment horizontal="center" vertical="center"/>
      <protection/>
    </xf>
    <xf numFmtId="0" fontId="4" fillId="0" borderId="26" xfId="62" applyBorder="1" applyAlignment="1">
      <alignment horizontal="center" vertical="center"/>
      <protection/>
    </xf>
    <xf numFmtId="0" fontId="4" fillId="0" borderId="13" xfId="62" applyBorder="1" applyAlignment="1">
      <alignment horizontal="center" vertical="center"/>
      <protection/>
    </xf>
    <xf numFmtId="0" fontId="4" fillId="0" borderId="17" xfId="62" applyBorder="1" applyAlignment="1">
      <alignment horizontal="center" vertical="center"/>
      <protection/>
    </xf>
    <xf numFmtId="0" fontId="4" fillId="0" borderId="14" xfId="62" applyFont="1" applyBorder="1" applyAlignment="1">
      <alignment horizontal="center" vertical="center"/>
      <protection/>
    </xf>
    <xf numFmtId="0" fontId="4" fillId="0" borderId="27" xfId="62" applyFont="1" applyBorder="1" applyAlignment="1">
      <alignment horizontal="left" vertical="center"/>
      <protection/>
    </xf>
    <xf numFmtId="0" fontId="4" fillId="0" borderId="17" xfId="62" applyBorder="1" applyAlignment="1">
      <alignment horizontal="left" vertical="center"/>
      <protection/>
    </xf>
    <xf numFmtId="0" fontId="69" fillId="0" borderId="61" xfId="62" applyFont="1" applyFill="1" applyBorder="1" applyAlignment="1">
      <alignment vertical="center"/>
      <protection/>
    </xf>
    <xf numFmtId="0" fontId="69" fillId="0" borderId="51" xfId="62" applyFont="1" applyFill="1" applyBorder="1" applyAlignment="1">
      <alignment vertical="center"/>
      <protection/>
    </xf>
    <xf numFmtId="0" fontId="69" fillId="0" borderId="52" xfId="62" applyFont="1" applyFill="1" applyBorder="1" applyAlignment="1">
      <alignment vertical="center"/>
      <protection/>
    </xf>
    <xf numFmtId="0" fontId="4" fillId="0" borderId="64" xfId="62" applyFill="1" applyBorder="1" applyAlignment="1">
      <alignment vertical="center"/>
      <protection/>
    </xf>
    <xf numFmtId="0" fontId="4" fillId="0" borderId="45" xfId="62" applyFill="1" applyBorder="1" applyAlignment="1">
      <alignment vertical="center"/>
      <protection/>
    </xf>
    <xf numFmtId="0" fontId="4" fillId="0" borderId="54" xfId="62" applyFill="1" applyBorder="1" applyAlignment="1">
      <alignment vertical="center"/>
      <protection/>
    </xf>
    <xf numFmtId="0" fontId="81" fillId="0" borderId="27" xfId="62" applyFont="1" applyFill="1" applyBorder="1" applyAlignment="1">
      <alignment horizontal="right" vertical="center" shrinkToFit="1"/>
      <protection/>
    </xf>
    <xf numFmtId="0" fontId="81" fillId="0" borderId="15" xfId="62" applyFont="1" applyBorder="1" applyAlignment="1">
      <alignment horizontal="right" vertical="center" shrinkToFit="1"/>
      <protection/>
    </xf>
    <xf numFmtId="0" fontId="4" fillId="0" borderId="16" xfId="62" applyFill="1" applyBorder="1" applyAlignment="1">
      <alignment horizontal="center" vertical="center"/>
      <protection/>
    </xf>
    <xf numFmtId="0" fontId="4" fillId="0" borderId="15" xfId="62" applyFill="1" applyBorder="1" applyAlignment="1">
      <alignment horizontal="left" vertical="center"/>
      <protection/>
    </xf>
    <xf numFmtId="0" fontId="4" fillId="0" borderId="14" xfId="62" applyFont="1" applyBorder="1" applyAlignment="1">
      <alignment horizontal="center" vertical="center" wrapText="1"/>
      <protection/>
    </xf>
    <xf numFmtId="0" fontId="4" fillId="0" borderId="27" xfId="62" applyBorder="1" applyAlignment="1">
      <alignment horizontal="left" vertical="center"/>
      <protection/>
    </xf>
    <xf numFmtId="0" fontId="4" fillId="23" borderId="91" xfId="62" applyFill="1" applyBorder="1" applyAlignment="1">
      <alignment horizontal="center" vertical="center"/>
      <protection/>
    </xf>
    <xf numFmtId="0" fontId="57" fillId="23" borderId="27" xfId="62" applyFont="1" applyFill="1" applyBorder="1" applyAlignment="1">
      <alignment horizontal="center" vertical="center"/>
      <protection/>
    </xf>
    <xf numFmtId="0" fontId="4" fillId="23" borderId="101" xfId="62" applyFill="1" applyBorder="1" applyAlignment="1">
      <alignment horizontal="center" vertical="center"/>
      <protection/>
    </xf>
    <xf numFmtId="0" fontId="4" fillId="23" borderId="39" xfId="62" applyFill="1" applyBorder="1" applyAlignment="1">
      <alignment horizontal="center" vertical="center"/>
      <protection/>
    </xf>
    <xf numFmtId="0" fontId="57" fillId="23" borderId="27" xfId="62" applyFont="1" applyFill="1" applyBorder="1" applyAlignment="1">
      <alignment horizontal="center" vertical="center" shrinkToFit="1"/>
      <protection/>
    </xf>
    <xf numFmtId="0" fontId="57" fillId="23" borderId="15" xfId="62" applyFont="1" applyFill="1" applyBorder="1" applyAlignment="1">
      <alignment horizontal="center" vertical="center" shrinkToFit="1"/>
      <protection/>
    </xf>
    <xf numFmtId="0" fontId="69" fillId="23" borderId="61" xfId="62" applyFont="1" applyFill="1" applyBorder="1" applyAlignment="1">
      <alignment horizontal="left" vertical="center"/>
      <protection/>
    </xf>
    <xf numFmtId="0" fontId="69" fillId="23" borderId="52" xfId="62" applyFont="1" applyFill="1" applyBorder="1" applyAlignment="1">
      <alignment horizontal="left" vertical="center"/>
      <protection/>
    </xf>
    <xf numFmtId="0" fontId="4" fillId="23" borderId="214" xfId="62" applyFill="1" applyBorder="1" applyAlignment="1">
      <alignment horizontal="center" vertical="center"/>
      <protection/>
    </xf>
    <xf numFmtId="0" fontId="4" fillId="23" borderId="215" xfId="62" applyFill="1" applyBorder="1" applyAlignment="1">
      <alignment horizontal="center" vertical="center"/>
      <protection/>
    </xf>
    <xf numFmtId="0" fontId="4" fillId="0" borderId="148" xfId="62" applyBorder="1" applyAlignment="1">
      <alignment horizontal="center" vertical="center"/>
      <protection/>
    </xf>
    <xf numFmtId="0" fontId="4" fillId="0" borderId="216" xfId="62" applyBorder="1" applyAlignment="1">
      <alignment horizontal="center" vertical="center"/>
      <protection/>
    </xf>
    <xf numFmtId="0" fontId="4" fillId="23" borderId="217" xfId="62" applyFill="1" applyBorder="1" applyAlignment="1">
      <alignment horizontal="center" vertical="center"/>
      <protection/>
    </xf>
    <xf numFmtId="0" fontId="4" fillId="23" borderId="218" xfId="62" applyFill="1" applyBorder="1" applyAlignment="1">
      <alignment horizontal="center" vertical="center"/>
      <protection/>
    </xf>
    <xf numFmtId="0" fontId="4" fillId="0" borderId="219" xfId="62" applyBorder="1" applyAlignment="1">
      <alignment horizontal="center" vertical="center"/>
      <protection/>
    </xf>
    <xf numFmtId="0" fontId="4" fillId="0" borderId="77" xfId="62" applyBorder="1" applyAlignment="1">
      <alignment horizontal="center" vertical="center"/>
      <protection/>
    </xf>
    <xf numFmtId="0" fontId="21" fillId="0" borderId="0" xfId="62" applyFont="1" applyBorder="1" applyAlignment="1">
      <alignment horizontal="center" vertical="center"/>
      <protection/>
    </xf>
    <xf numFmtId="0" fontId="4" fillId="0" borderId="0" xfId="62" applyAlignment="1">
      <alignment horizontal="left" vertical="center"/>
      <protection/>
    </xf>
    <xf numFmtId="0" fontId="4" fillId="0" borderId="45" xfId="62" applyBorder="1" applyAlignment="1">
      <alignment horizontal="left" vertical="center"/>
      <protection/>
    </xf>
    <xf numFmtId="0" fontId="4" fillId="0" borderId="0" xfId="62" applyBorder="1" applyAlignment="1">
      <alignment horizontal="left" vertical="center"/>
      <protection/>
    </xf>
    <xf numFmtId="0" fontId="4" fillId="0" borderId="141" xfId="62" applyBorder="1" applyAlignment="1">
      <alignment horizontal="center" vertical="center"/>
      <protection/>
    </xf>
    <xf numFmtId="0" fontId="4" fillId="23" borderId="220" xfId="62" applyFill="1" applyBorder="1" applyAlignment="1">
      <alignment horizontal="center" vertical="center"/>
      <protection/>
    </xf>
    <xf numFmtId="0" fontId="4" fillId="23" borderId="221" xfId="62" applyFill="1" applyBorder="1" applyAlignment="1">
      <alignment horizontal="center" vertical="center"/>
      <protection/>
    </xf>
    <xf numFmtId="0" fontId="21" fillId="0" borderId="222" xfId="62" applyFont="1" applyBorder="1" applyAlignment="1">
      <alignment horizontal="center" vertical="center" shrinkToFit="1"/>
      <protection/>
    </xf>
    <xf numFmtId="0" fontId="21" fillId="0" borderId="223" xfId="62" applyFont="1" applyBorder="1" applyAlignment="1">
      <alignment horizontal="center" vertical="center" shrinkToFit="1"/>
      <protection/>
    </xf>
    <xf numFmtId="0" fontId="4" fillId="0" borderId="97" xfId="62" applyBorder="1" applyAlignment="1">
      <alignment horizontal="center" vertical="center"/>
      <protection/>
    </xf>
    <xf numFmtId="0" fontId="4" fillId="0" borderId="87" xfId="62" applyBorder="1" applyAlignment="1">
      <alignment horizontal="right" vertical="center"/>
      <protection/>
    </xf>
    <xf numFmtId="0" fontId="4" fillId="0" borderId="88" xfId="62" applyBorder="1" applyAlignment="1">
      <alignment horizontal="right" vertical="center"/>
      <protection/>
    </xf>
    <xf numFmtId="0" fontId="4" fillId="0" borderId="104" xfId="62" applyFont="1" applyBorder="1" applyAlignment="1">
      <alignment horizontal="center" vertical="center"/>
      <protection/>
    </xf>
    <xf numFmtId="0" fontId="4" fillId="0" borderId="94" xfId="62" applyBorder="1" applyAlignment="1">
      <alignment horizontal="center" vertical="center"/>
      <protection/>
    </xf>
    <xf numFmtId="0" fontId="4" fillId="0" borderId="91" xfId="62" applyFill="1" applyBorder="1" applyAlignment="1">
      <alignment horizontal="center" vertical="center"/>
      <protection/>
    </xf>
    <xf numFmtId="0" fontId="57" fillId="0" borderId="27" xfId="62" applyFont="1" applyFill="1" applyBorder="1" applyAlignment="1">
      <alignment horizontal="center" vertical="center"/>
      <protection/>
    </xf>
    <xf numFmtId="0" fontId="4" fillId="0" borderId="101" xfId="62" applyFill="1" applyBorder="1" applyAlignment="1">
      <alignment horizontal="center" vertical="center"/>
      <protection/>
    </xf>
    <xf numFmtId="0" fontId="4" fillId="0" borderId="39" xfId="62" applyFill="1" applyBorder="1" applyAlignment="1">
      <alignment horizontal="center" vertical="center"/>
      <protection/>
    </xf>
    <xf numFmtId="0" fontId="57" fillId="0" borderId="27" xfId="62" applyFont="1" applyFill="1" applyBorder="1" applyAlignment="1">
      <alignment horizontal="center" vertical="center" shrinkToFit="1"/>
      <protection/>
    </xf>
    <xf numFmtId="0" fontId="57" fillId="0" borderId="15" xfId="62" applyFont="1" applyFill="1" applyBorder="1" applyAlignment="1">
      <alignment horizontal="center" vertical="center" shrinkToFit="1"/>
      <protection/>
    </xf>
    <xf numFmtId="0" fontId="69" fillId="0" borderId="61" xfId="62" applyFont="1" applyFill="1" applyBorder="1" applyAlignment="1">
      <alignment horizontal="left" vertical="center"/>
      <protection/>
    </xf>
    <xf numFmtId="0" fontId="69" fillId="0" borderId="52" xfId="62" applyFont="1" applyFill="1" applyBorder="1" applyAlignment="1">
      <alignment horizontal="left" vertical="center"/>
      <protection/>
    </xf>
    <xf numFmtId="0" fontId="4" fillId="0" borderId="148" xfId="62" applyBorder="1" applyAlignment="1">
      <alignment horizontal="right" vertical="center"/>
      <protection/>
    </xf>
    <xf numFmtId="0" fontId="4" fillId="0" borderId="216" xfId="62" applyBorder="1" applyAlignment="1">
      <alignment horizontal="right" vertical="center"/>
      <protection/>
    </xf>
    <xf numFmtId="0" fontId="4" fillId="0" borderId="149" xfId="62" applyBorder="1" applyAlignment="1">
      <alignment horizontal="right" vertical="center"/>
      <protection/>
    </xf>
    <xf numFmtId="0" fontId="4" fillId="0" borderId="224" xfId="62" applyBorder="1" applyAlignment="1">
      <alignment horizontal="right" vertical="center"/>
      <protection/>
    </xf>
    <xf numFmtId="0" fontId="0" fillId="0" borderId="222" xfId="62" applyFont="1" applyBorder="1" applyAlignment="1">
      <alignment horizontal="right" vertical="center" shrinkToFit="1"/>
      <protection/>
    </xf>
    <xf numFmtId="0" fontId="0" fillId="0" borderId="223" xfId="62" applyFont="1" applyBorder="1" applyAlignment="1">
      <alignment horizontal="right" vertical="center" shrinkToFit="1"/>
      <protection/>
    </xf>
    <xf numFmtId="0" fontId="37" fillId="0" borderId="0" xfId="0" applyFont="1" applyBorder="1" applyAlignment="1">
      <alignment horizontal="left" vertical="center"/>
    </xf>
    <xf numFmtId="0" fontId="0" fillId="0" borderId="152" xfId="0" applyBorder="1" applyAlignment="1">
      <alignment horizontal="right" vertical="center"/>
    </xf>
    <xf numFmtId="0" fontId="37" fillId="0" borderId="65" xfId="0" applyFont="1" applyBorder="1" applyAlignment="1">
      <alignment horizontal="right" vertical="center"/>
    </xf>
    <xf numFmtId="0" fontId="37" fillId="0" borderId="74" xfId="0" applyFont="1" applyBorder="1" applyAlignment="1">
      <alignment horizontal="right" vertical="center"/>
    </xf>
    <xf numFmtId="0" fontId="37" fillId="0" borderId="77" xfId="0" applyFont="1" applyBorder="1" applyAlignment="1">
      <alignment horizontal="right" vertical="center"/>
    </xf>
    <xf numFmtId="0" fontId="37" fillId="0" borderId="63" xfId="0" applyFont="1" applyBorder="1" applyAlignment="1">
      <alignment horizontal="left" vertical="center"/>
    </xf>
    <xf numFmtId="0" fontId="37" fillId="0" borderId="33" xfId="0" applyFont="1" applyBorder="1" applyAlignment="1">
      <alignment horizontal="left" vertical="center"/>
    </xf>
    <xf numFmtId="0" fontId="85" fillId="0" borderId="69" xfId="0" applyFont="1" applyBorder="1" applyAlignment="1">
      <alignment horizontal="left" vertical="center" shrinkToFit="1"/>
    </xf>
    <xf numFmtId="0" fontId="85" fillId="0" borderId="120" xfId="0" applyFont="1" applyBorder="1" applyAlignment="1">
      <alignment horizontal="left" vertical="center" shrinkToFit="1"/>
    </xf>
    <xf numFmtId="0" fontId="86" fillId="0" borderId="120" xfId="0" applyFont="1" applyBorder="1" applyAlignment="1">
      <alignment horizontal="left" vertical="center" shrinkToFit="1"/>
    </xf>
    <xf numFmtId="0" fontId="86" fillId="0" borderId="85" xfId="0" applyFont="1" applyBorder="1" applyAlignment="1">
      <alignment horizontal="left" vertical="center" shrinkToFit="1"/>
    </xf>
    <xf numFmtId="0" fontId="37" fillId="0" borderId="65" xfId="0" applyFont="1" applyBorder="1" applyAlignment="1">
      <alignment horizontal="left" vertical="center"/>
    </xf>
    <xf numFmtId="0" fontId="37" fillId="0" borderId="74" xfId="0" applyFont="1" applyBorder="1" applyAlignment="1">
      <alignment horizontal="left" vertical="center"/>
    </xf>
    <xf numFmtId="0" fontId="37" fillId="0" borderId="77" xfId="0" applyFont="1" applyBorder="1" applyAlignment="1">
      <alignment horizontal="left"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29(P08-13)乗船者名簿記入例" xfId="62"/>
    <cellStyle name="標準_ウォークラリー　活動名簿" xfId="63"/>
    <cellStyle name="標準_カッター乗船者名簿" xfId="64"/>
    <cellStyle name="標準_グラウンドゴルフ　活動名簿" xfId="65"/>
    <cellStyle name="標準_ナイトウォーク　活動名簿" xfId="66"/>
    <cellStyle name="標準_乗船者名簿(ｶｯﾀｰ･ｶﾇｰ)" xfId="67"/>
    <cellStyle name="標準_食事注文表" xfId="68"/>
    <cellStyle name="標準_食事注文表(原本・記入例)" xfId="69"/>
    <cellStyle name="標準_食事注文表・メニュー・アレルギーｈ29.11" xfId="70"/>
    <cellStyle name="Followed Hyperlink" xfId="71"/>
    <cellStyle name="良い" xfId="72"/>
  </cellStyles>
  <dxfs count="16">
    <dxf>
      <font>
        <color indexed="26"/>
      </font>
    </dxf>
    <dxf>
      <font>
        <color indexed="26"/>
      </font>
    </dxf>
    <dxf>
      <font>
        <color indexed="26"/>
      </font>
    </dxf>
    <dxf>
      <font>
        <color indexed="26"/>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
      <font>
        <color rgb="FFFFFF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29</xdr:row>
      <xdr:rowOff>0</xdr:rowOff>
    </xdr:from>
    <xdr:to>
      <xdr:col>23</xdr:col>
      <xdr:colOff>0</xdr:colOff>
      <xdr:row>31</xdr:row>
      <xdr:rowOff>0</xdr:rowOff>
    </xdr:to>
    <xdr:sp>
      <xdr:nvSpPr>
        <xdr:cNvPr id="1" name="Line 1"/>
        <xdr:cNvSpPr>
          <a:spLocks/>
        </xdr:cNvSpPr>
      </xdr:nvSpPr>
      <xdr:spPr>
        <a:xfrm>
          <a:off x="1714500" y="5724525"/>
          <a:ext cx="22288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7</xdr:row>
      <xdr:rowOff>180975</xdr:rowOff>
    </xdr:from>
    <xdr:to>
      <xdr:col>11</xdr:col>
      <xdr:colOff>85725</xdr:colOff>
      <xdr:row>9</xdr:row>
      <xdr:rowOff>104775</xdr:rowOff>
    </xdr:to>
    <xdr:sp>
      <xdr:nvSpPr>
        <xdr:cNvPr id="1" name="図形 1"/>
        <xdr:cNvSpPr>
          <a:spLocks/>
        </xdr:cNvSpPr>
      </xdr:nvSpPr>
      <xdr:spPr>
        <a:xfrm>
          <a:off x="180975" y="2514600"/>
          <a:ext cx="7010400" cy="6762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104775</xdr:rowOff>
    </xdr:from>
    <xdr:to>
      <xdr:col>5</xdr:col>
      <xdr:colOff>9525</xdr:colOff>
      <xdr:row>1</xdr:row>
      <xdr:rowOff>57150</xdr:rowOff>
    </xdr:to>
    <xdr:sp>
      <xdr:nvSpPr>
        <xdr:cNvPr id="1" name="Text Box 55"/>
        <xdr:cNvSpPr txBox="1">
          <a:spLocks noChangeArrowheads="1"/>
        </xdr:cNvSpPr>
      </xdr:nvSpPr>
      <xdr:spPr>
        <a:xfrm>
          <a:off x="10344150" y="104775"/>
          <a:ext cx="0" cy="34290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別紙５</a:t>
          </a:r>
        </a:p>
      </xdr:txBody>
    </xdr:sp>
    <xdr:clientData/>
  </xdr:twoCellAnchor>
  <xdr:twoCellAnchor>
    <xdr:from>
      <xdr:col>1</xdr:col>
      <xdr:colOff>9525</xdr:colOff>
      <xdr:row>1</xdr:row>
      <xdr:rowOff>152400</xdr:rowOff>
    </xdr:from>
    <xdr:to>
      <xdr:col>4</xdr:col>
      <xdr:colOff>2295525</xdr:colOff>
      <xdr:row>9</xdr:row>
      <xdr:rowOff>85725</xdr:rowOff>
    </xdr:to>
    <xdr:sp>
      <xdr:nvSpPr>
        <xdr:cNvPr id="2" name="AutoShape 2"/>
        <xdr:cNvSpPr>
          <a:spLocks/>
        </xdr:cNvSpPr>
      </xdr:nvSpPr>
      <xdr:spPr>
        <a:xfrm>
          <a:off x="1009650" y="542925"/>
          <a:ext cx="9286875" cy="1400175"/>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32</xdr:row>
      <xdr:rowOff>0</xdr:rowOff>
    </xdr:from>
    <xdr:to>
      <xdr:col>5</xdr:col>
      <xdr:colOff>0</xdr:colOff>
      <xdr:row>32</xdr:row>
      <xdr:rowOff>0</xdr:rowOff>
    </xdr:to>
    <xdr:sp>
      <xdr:nvSpPr>
        <xdr:cNvPr id="3" name="Text Box 55"/>
        <xdr:cNvSpPr txBox="1">
          <a:spLocks noChangeArrowheads="1"/>
        </xdr:cNvSpPr>
      </xdr:nvSpPr>
      <xdr:spPr>
        <a:xfrm>
          <a:off x="10334625" y="10925175"/>
          <a:ext cx="0" cy="0"/>
        </a:xfrm>
        <a:prstGeom prst="rect">
          <a:avLst/>
        </a:prstGeom>
        <a:noFill/>
        <a:ln w="9525" cmpd="sng">
          <a:noFill/>
        </a:ln>
      </xdr:spPr>
      <xdr:txBody>
        <a:bodyPr vertOverflow="clip" wrap="square" lIns="36576" tIns="22860" rIns="0" bIns="0" vert="vert"/>
        <a:p>
          <a:pPr algn="l">
            <a:defRPr/>
          </a:pPr>
          <a:r>
            <a:rPr lang="en-US" cap="none" sz="2200" b="1" i="0" u="none" baseline="0">
              <a:solidFill>
                <a:srgbClr val="000000"/>
              </a:solidFill>
              <a:latin typeface="ＭＳ Ｐゴシック"/>
              <a:ea typeface="ＭＳ Ｐゴシック"/>
              <a:cs typeface="ＭＳ Ｐゴシック"/>
            </a:rPr>
            <a:t>　記入例　　</a:t>
          </a:r>
        </a:p>
      </xdr:txBody>
    </xdr:sp>
    <xdr:clientData/>
  </xdr:twoCellAnchor>
  <xdr:twoCellAnchor>
    <xdr:from>
      <xdr:col>3</xdr:col>
      <xdr:colOff>657225</xdr:colOff>
      <xdr:row>12</xdr:row>
      <xdr:rowOff>104775</xdr:rowOff>
    </xdr:from>
    <xdr:to>
      <xdr:col>4</xdr:col>
      <xdr:colOff>1562100</xdr:colOff>
      <xdr:row>14</xdr:row>
      <xdr:rowOff>219075</xdr:rowOff>
    </xdr:to>
    <xdr:sp>
      <xdr:nvSpPr>
        <xdr:cNvPr id="4" name="AutoShape 4"/>
        <xdr:cNvSpPr>
          <a:spLocks/>
        </xdr:cNvSpPr>
      </xdr:nvSpPr>
      <xdr:spPr>
        <a:xfrm>
          <a:off x="6324600" y="3143250"/>
          <a:ext cx="3238500" cy="876300"/>
        </a:xfrm>
        <a:prstGeom prst="wedgeRoundRectCallout">
          <a:avLst>
            <a:gd name="adj1" fmla="val -24412"/>
            <a:gd name="adj2" fmla="val 9021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該当箇所に乗船する研修生の</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氏名・性別を御記入ください。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男は○　女は△</a:t>
          </a:r>
        </a:p>
      </xdr:txBody>
    </xdr:sp>
    <xdr:clientData/>
  </xdr:twoCellAnchor>
  <xdr:twoCellAnchor>
    <xdr:from>
      <xdr:col>1</xdr:col>
      <xdr:colOff>1838325</xdr:colOff>
      <xdr:row>16</xdr:row>
      <xdr:rowOff>209550</xdr:rowOff>
    </xdr:from>
    <xdr:to>
      <xdr:col>2</xdr:col>
      <xdr:colOff>2162175</xdr:colOff>
      <xdr:row>18</xdr:row>
      <xdr:rowOff>19050</xdr:rowOff>
    </xdr:to>
    <xdr:sp>
      <xdr:nvSpPr>
        <xdr:cNvPr id="5" name="AutoShape 5"/>
        <xdr:cNvSpPr>
          <a:spLocks/>
        </xdr:cNvSpPr>
      </xdr:nvSpPr>
      <xdr:spPr>
        <a:xfrm>
          <a:off x="2838450" y="4581525"/>
          <a:ext cx="2657475" cy="628650"/>
        </a:xfrm>
        <a:prstGeom prst="wedgeRoundRectCallout">
          <a:avLst>
            <a:gd name="adj1" fmla="val 59185"/>
            <a:gd name="adj2" fmla="val -21111"/>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緊急時対応のため、すべて</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カタカナで御記入ください。</a:t>
          </a:r>
        </a:p>
      </xdr:txBody>
    </xdr:sp>
    <xdr:clientData/>
  </xdr:twoCellAnchor>
  <xdr:twoCellAnchor>
    <xdr:from>
      <xdr:col>2</xdr:col>
      <xdr:colOff>1466850</xdr:colOff>
      <xdr:row>29</xdr:row>
      <xdr:rowOff>152400</xdr:rowOff>
    </xdr:from>
    <xdr:to>
      <xdr:col>3</xdr:col>
      <xdr:colOff>2038350</xdr:colOff>
      <xdr:row>30</xdr:row>
      <xdr:rowOff>542925</xdr:rowOff>
    </xdr:to>
    <xdr:sp>
      <xdr:nvSpPr>
        <xdr:cNvPr id="6" name="AutoShape 6"/>
        <xdr:cNvSpPr>
          <a:spLocks/>
        </xdr:cNvSpPr>
      </xdr:nvSpPr>
      <xdr:spPr>
        <a:xfrm>
          <a:off x="4800600" y="10067925"/>
          <a:ext cx="2905125" cy="581025"/>
        </a:xfrm>
        <a:prstGeom prst="wedgeRoundRectCallout">
          <a:avLst>
            <a:gd name="adj1" fmla="val 57944"/>
            <a:gd name="adj2" fmla="val -17439"/>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この艇に乗る指導者の氏名の</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前には☆印をつけてください。</a:t>
          </a:r>
        </a:p>
      </xdr:txBody>
    </xdr:sp>
    <xdr:clientData/>
  </xdr:twoCellAnchor>
  <xdr:twoCellAnchor>
    <xdr:from>
      <xdr:col>2</xdr:col>
      <xdr:colOff>2295525</xdr:colOff>
      <xdr:row>49</xdr:row>
      <xdr:rowOff>9525</xdr:rowOff>
    </xdr:from>
    <xdr:to>
      <xdr:col>3</xdr:col>
      <xdr:colOff>485775</xdr:colOff>
      <xdr:row>51</xdr:row>
      <xdr:rowOff>47625</xdr:rowOff>
    </xdr:to>
    <xdr:sp>
      <xdr:nvSpPr>
        <xdr:cNvPr id="7" name="Text Box 7"/>
        <xdr:cNvSpPr txBox="1">
          <a:spLocks noChangeArrowheads="1"/>
        </xdr:cNvSpPr>
      </xdr:nvSpPr>
      <xdr:spPr>
        <a:xfrm>
          <a:off x="5629275" y="15906750"/>
          <a:ext cx="523875" cy="533400"/>
        </a:xfrm>
        <a:prstGeom prst="rect">
          <a:avLst/>
        </a:prstGeom>
        <a:noFill/>
        <a:ln w="9525" cmpd="sng">
          <a:noFill/>
        </a:ln>
      </xdr:spPr>
      <xdr:txBody>
        <a:bodyPr vertOverflow="clip" wrap="square" lIns="54864" tIns="32004" rIns="0" bIns="0"/>
        <a:p>
          <a:pPr algn="l">
            <a:defRPr/>
          </a:pPr>
          <a:r>
            <a:rPr lang="en-US" cap="none" sz="1800" b="0" i="0" u="none" baseline="0">
              <a:solidFill>
                <a:srgbClr val="000000"/>
              </a:solidFill>
              <a:latin typeface="ＭＳ Ｐゴシック"/>
              <a:ea typeface="ＭＳ Ｐゴシック"/>
              <a:cs typeface="ＭＳ Ｐゴシック"/>
            </a:rPr>
            <a:t>８</a:t>
          </a:r>
        </a:p>
      </xdr:txBody>
    </xdr:sp>
    <xdr:clientData/>
  </xdr:twoCellAnchor>
  <xdr:twoCellAnchor>
    <xdr:from>
      <xdr:col>2</xdr:col>
      <xdr:colOff>2181225</xdr:colOff>
      <xdr:row>34</xdr:row>
      <xdr:rowOff>57150</xdr:rowOff>
    </xdr:from>
    <xdr:to>
      <xdr:col>5</xdr:col>
      <xdr:colOff>57150</xdr:colOff>
      <xdr:row>37</xdr:row>
      <xdr:rowOff>19050</xdr:rowOff>
    </xdr:to>
    <xdr:sp>
      <xdr:nvSpPr>
        <xdr:cNvPr id="8" name="AutoShape 8"/>
        <xdr:cNvSpPr>
          <a:spLocks/>
        </xdr:cNvSpPr>
      </xdr:nvSpPr>
      <xdr:spPr>
        <a:xfrm>
          <a:off x="5514975" y="12239625"/>
          <a:ext cx="4876800" cy="704850"/>
        </a:xfrm>
        <a:prstGeom prst="wedgeRoundRectCallout">
          <a:avLst>
            <a:gd name="adj1" fmla="val -29101"/>
            <a:gd name="adj2" fmla="val 9324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　　　　　は、体力のある人を優先に配置してください。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そのほかは、体格＞男子＞女子の順で内側</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から配置してください。</a:t>
          </a:r>
        </a:p>
      </xdr:txBody>
    </xdr:sp>
    <xdr:clientData/>
  </xdr:twoCellAnchor>
  <xdr:twoCellAnchor>
    <xdr:from>
      <xdr:col>2</xdr:col>
      <xdr:colOff>1800225</xdr:colOff>
      <xdr:row>3</xdr:row>
      <xdr:rowOff>9525</xdr:rowOff>
    </xdr:from>
    <xdr:to>
      <xdr:col>3</xdr:col>
      <xdr:colOff>390525</xdr:colOff>
      <xdr:row>4</xdr:row>
      <xdr:rowOff>161925</xdr:rowOff>
    </xdr:to>
    <xdr:sp>
      <xdr:nvSpPr>
        <xdr:cNvPr id="9" name="Oval 9"/>
        <xdr:cNvSpPr>
          <a:spLocks/>
        </xdr:cNvSpPr>
      </xdr:nvSpPr>
      <xdr:spPr>
        <a:xfrm>
          <a:off x="5133975" y="723900"/>
          <a:ext cx="923925" cy="323850"/>
        </a:xfrm>
        <a:prstGeom prst="ellipse">
          <a:avLst/>
        </a:prstGeom>
        <a:solidFill>
          <a:srgbClr val="CCFFFF">
            <a:alpha val="0"/>
          </a:srgbClr>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1343025</xdr:colOff>
      <xdr:row>10</xdr:row>
      <xdr:rowOff>485775</xdr:rowOff>
    </xdr:from>
    <xdr:to>
      <xdr:col>5</xdr:col>
      <xdr:colOff>342900</xdr:colOff>
      <xdr:row>12</xdr:row>
      <xdr:rowOff>38100</xdr:rowOff>
    </xdr:to>
    <xdr:sp>
      <xdr:nvSpPr>
        <xdr:cNvPr id="10" name="AutoShape 10"/>
        <xdr:cNvSpPr>
          <a:spLocks/>
        </xdr:cNvSpPr>
      </xdr:nvSpPr>
      <xdr:spPr>
        <a:xfrm>
          <a:off x="7010400" y="2514600"/>
          <a:ext cx="3667125" cy="561975"/>
        </a:xfrm>
        <a:prstGeom prst="wedgeRoundRectCallout">
          <a:avLst>
            <a:gd name="adj1" fmla="val -41949"/>
            <a:gd name="adj2" fmla="val -7033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絆艇・希望艇のどちらに乗船するか</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○で印をしてください。</a:t>
          </a:r>
        </a:p>
      </xdr:txBody>
    </xdr:sp>
    <xdr:clientData/>
  </xdr:twoCellAnchor>
  <xdr:twoCellAnchor>
    <xdr:from>
      <xdr:col>0</xdr:col>
      <xdr:colOff>438150</xdr:colOff>
      <xdr:row>33</xdr:row>
      <xdr:rowOff>314325</xdr:rowOff>
    </xdr:from>
    <xdr:to>
      <xdr:col>2</xdr:col>
      <xdr:colOff>1981200</xdr:colOff>
      <xdr:row>35</xdr:row>
      <xdr:rowOff>9525</xdr:rowOff>
    </xdr:to>
    <xdr:sp>
      <xdr:nvSpPr>
        <xdr:cNvPr id="11" name="AutoShape 11"/>
        <xdr:cNvSpPr>
          <a:spLocks/>
        </xdr:cNvSpPr>
      </xdr:nvSpPr>
      <xdr:spPr>
        <a:xfrm>
          <a:off x="438150" y="11868150"/>
          <a:ext cx="4876800" cy="571500"/>
        </a:xfrm>
        <a:prstGeom prst="wedgeRoundRectCallout">
          <a:avLst>
            <a:gd name="adj1" fmla="val -19726"/>
            <a:gd name="adj2" fmla="val -8333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安全確認のため三ケ日青年の家所員が記入します。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ここから下の欄には何も書かないでください。</a:t>
          </a:r>
          <a:r>
            <a:rPr lang="en-US" cap="none" sz="1400" b="0" i="0" u="none" baseline="0">
              <a:solidFill>
                <a:srgbClr val="FF0000"/>
              </a:solidFill>
              <a:latin typeface="ＭＳ Ｐゴシック"/>
              <a:ea typeface="ＭＳ Ｐゴシック"/>
              <a:cs typeface="ＭＳ Ｐゴシック"/>
            </a:rPr>
            <a:t>
</a:t>
          </a:r>
        </a:p>
      </xdr:txBody>
    </xdr:sp>
    <xdr:clientData/>
  </xdr:twoCellAnchor>
  <xdr:twoCellAnchor>
    <xdr:from>
      <xdr:col>2</xdr:col>
      <xdr:colOff>2324100</xdr:colOff>
      <xdr:row>34</xdr:row>
      <xdr:rowOff>219075</xdr:rowOff>
    </xdr:from>
    <xdr:to>
      <xdr:col>3</xdr:col>
      <xdr:colOff>533400</xdr:colOff>
      <xdr:row>36</xdr:row>
      <xdr:rowOff>47625</xdr:rowOff>
    </xdr:to>
    <xdr:sp>
      <xdr:nvSpPr>
        <xdr:cNvPr id="12" name="AutoShape 12"/>
        <xdr:cNvSpPr>
          <a:spLocks/>
        </xdr:cNvSpPr>
      </xdr:nvSpPr>
      <xdr:spPr>
        <a:xfrm>
          <a:off x="5657850" y="12401550"/>
          <a:ext cx="542925" cy="323850"/>
        </a:xfrm>
        <a:prstGeom prst="roundRect">
          <a:avLst/>
        </a:prstGeom>
        <a:solidFill>
          <a:srgbClr val="CCFFFF">
            <a:alpha val="0"/>
          </a:srgbClr>
        </a:solid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43</xdr:row>
      <xdr:rowOff>200025</xdr:rowOff>
    </xdr:from>
    <xdr:to>
      <xdr:col>4</xdr:col>
      <xdr:colOff>552450</xdr:colOff>
      <xdr:row>47</xdr:row>
      <xdr:rowOff>152400</xdr:rowOff>
    </xdr:to>
    <xdr:sp>
      <xdr:nvSpPr>
        <xdr:cNvPr id="13" name="AutoShape 13"/>
        <xdr:cNvSpPr>
          <a:spLocks/>
        </xdr:cNvSpPr>
      </xdr:nvSpPr>
      <xdr:spPr>
        <a:xfrm>
          <a:off x="5724525" y="14611350"/>
          <a:ext cx="2828925" cy="942975"/>
        </a:xfrm>
        <a:prstGeom prst="roundRect">
          <a:avLst/>
        </a:prstGeom>
        <a:solidFill>
          <a:srgbClr val="CCFFFF">
            <a:alpha val="0"/>
          </a:srgbClr>
        </a:solid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45</xdr:row>
      <xdr:rowOff>114300</xdr:rowOff>
    </xdr:from>
    <xdr:to>
      <xdr:col>4</xdr:col>
      <xdr:colOff>1819275</xdr:colOff>
      <xdr:row>47</xdr:row>
      <xdr:rowOff>85725</xdr:rowOff>
    </xdr:to>
    <xdr:grpSp>
      <xdr:nvGrpSpPr>
        <xdr:cNvPr id="14" name="Group 49"/>
        <xdr:cNvGrpSpPr>
          <a:grpSpLocks/>
        </xdr:cNvGrpSpPr>
      </xdr:nvGrpSpPr>
      <xdr:grpSpPr>
        <a:xfrm>
          <a:off x="3533775" y="15020925"/>
          <a:ext cx="6286500" cy="466725"/>
          <a:chOff x="526" y="900"/>
          <a:chExt cx="437" cy="52"/>
        </a:xfrm>
        <a:solidFill>
          <a:srgbClr val="FFFFFF"/>
        </a:solidFill>
      </xdr:grpSpPr>
      <xdr:grpSp>
        <xdr:nvGrpSpPr>
          <xdr:cNvPr id="15" name="Group 3"/>
          <xdr:cNvGrpSpPr>
            <a:grpSpLocks/>
          </xdr:cNvGrpSpPr>
        </xdr:nvGrpSpPr>
        <xdr:grpSpPr>
          <a:xfrm>
            <a:off x="540" y="901"/>
            <a:ext cx="10" cy="50"/>
            <a:chOff x="129" y="990"/>
            <a:chExt cx="14" cy="63"/>
          </a:xfrm>
          <a:solidFill>
            <a:srgbClr val="FFFFFF"/>
          </a:solidFill>
        </xdr:grpSpPr>
        <xdr:sp>
          <xdr:nvSpPr>
            <xdr:cNvPr id="16" name="Oval 1"/>
            <xdr:cNvSpPr>
              <a:spLocks/>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AutoShape 2"/>
            <xdr:cNvSpPr>
              <a:spLocks/>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8" name="Group 10"/>
          <xdr:cNvGrpSpPr>
            <a:grpSpLocks noChangeAspect="1"/>
          </xdr:cNvGrpSpPr>
        </xdr:nvGrpSpPr>
        <xdr:grpSpPr>
          <a:xfrm>
            <a:off x="614" y="908"/>
            <a:ext cx="9" cy="43"/>
            <a:chOff x="129" y="990"/>
            <a:chExt cx="14" cy="63"/>
          </a:xfrm>
          <a:solidFill>
            <a:srgbClr val="FFFFFF"/>
          </a:solidFill>
        </xdr:grpSpPr>
        <xdr:sp>
          <xdr:nvSpPr>
            <xdr:cNvPr id="19" name="Oval 11"/>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utoShape 12"/>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1" name="Group 13"/>
          <xdr:cNvGrpSpPr>
            <a:grpSpLocks noChangeAspect="1"/>
          </xdr:cNvGrpSpPr>
        </xdr:nvGrpSpPr>
        <xdr:grpSpPr>
          <a:xfrm>
            <a:off x="578" y="904"/>
            <a:ext cx="10" cy="47"/>
            <a:chOff x="129" y="990"/>
            <a:chExt cx="14" cy="63"/>
          </a:xfrm>
          <a:solidFill>
            <a:srgbClr val="FFFFFF"/>
          </a:solidFill>
        </xdr:grpSpPr>
        <xdr:sp>
          <xdr:nvSpPr>
            <xdr:cNvPr id="22" name="Oval 14"/>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utoShape 15"/>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4" name="Group 28"/>
          <xdr:cNvGrpSpPr>
            <a:grpSpLocks noChangeAspect="1"/>
          </xdr:cNvGrpSpPr>
        </xdr:nvGrpSpPr>
        <xdr:grpSpPr>
          <a:xfrm>
            <a:off x="653" y="912"/>
            <a:ext cx="9" cy="40"/>
            <a:chOff x="129" y="990"/>
            <a:chExt cx="14" cy="63"/>
          </a:xfrm>
          <a:solidFill>
            <a:srgbClr val="FFFFFF"/>
          </a:solidFill>
        </xdr:grpSpPr>
        <xdr:sp>
          <xdr:nvSpPr>
            <xdr:cNvPr id="25" name="Oval 29"/>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AutoShape 30"/>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7" name="Line 31"/>
          <xdr:cNvSpPr>
            <a:spLocks/>
          </xdr:cNvSpPr>
        </xdr:nvSpPr>
        <xdr:spPr>
          <a:xfrm>
            <a:off x="530" y="900"/>
            <a:ext cx="433" cy="2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32"/>
          <xdr:cNvSpPr>
            <a:spLocks/>
          </xdr:cNvSpPr>
        </xdr:nvSpPr>
        <xdr:spPr>
          <a:xfrm>
            <a:off x="526" y="950"/>
            <a:ext cx="4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2314575</xdr:colOff>
      <xdr:row>19</xdr:row>
      <xdr:rowOff>0</xdr:rowOff>
    </xdr:from>
    <xdr:to>
      <xdr:col>4</xdr:col>
      <xdr:colOff>38100</xdr:colOff>
      <xdr:row>25</xdr:row>
      <xdr:rowOff>28575</xdr:rowOff>
    </xdr:to>
    <xdr:sp>
      <xdr:nvSpPr>
        <xdr:cNvPr id="29" name="AutoShape 29"/>
        <xdr:cNvSpPr>
          <a:spLocks/>
        </xdr:cNvSpPr>
      </xdr:nvSpPr>
      <xdr:spPr>
        <a:xfrm>
          <a:off x="3314700" y="5819775"/>
          <a:ext cx="4724400" cy="2486025"/>
        </a:xfrm>
        <a:prstGeom prst="roundRect">
          <a:avLst/>
        </a:prstGeom>
        <a:solidFill>
          <a:srgbClr val="CCFFFF">
            <a:alpha val="0"/>
          </a:srgbClr>
        </a:solid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800100</xdr:colOff>
      <xdr:row>22</xdr:row>
      <xdr:rowOff>200025</xdr:rowOff>
    </xdr:from>
    <xdr:to>
      <xdr:col>1</xdr:col>
      <xdr:colOff>2181225</xdr:colOff>
      <xdr:row>23</xdr:row>
      <xdr:rowOff>152400</xdr:rowOff>
    </xdr:to>
    <xdr:sp>
      <xdr:nvSpPr>
        <xdr:cNvPr id="30" name="AutoShape 30"/>
        <xdr:cNvSpPr>
          <a:spLocks/>
        </xdr:cNvSpPr>
      </xdr:nvSpPr>
      <xdr:spPr>
        <a:xfrm>
          <a:off x="800100" y="7029450"/>
          <a:ext cx="2381250" cy="581025"/>
        </a:xfrm>
        <a:prstGeom prst="wedgeRoundRectCallout">
          <a:avLst>
            <a:gd name="adj1" fmla="val 55601"/>
            <a:gd name="adj2" fmla="val -10657"/>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この枠内は、体力のある人を優先してください。</a:t>
          </a:r>
        </a:p>
      </xdr:txBody>
    </xdr:sp>
    <xdr:clientData/>
  </xdr:twoCellAnchor>
  <xdr:twoCellAnchor>
    <xdr:from>
      <xdr:col>2</xdr:col>
      <xdr:colOff>228600</xdr:colOff>
      <xdr:row>41</xdr:row>
      <xdr:rowOff>200025</xdr:rowOff>
    </xdr:from>
    <xdr:to>
      <xdr:col>4</xdr:col>
      <xdr:colOff>1876425</xdr:colOff>
      <xdr:row>43</xdr:row>
      <xdr:rowOff>161925</xdr:rowOff>
    </xdr:to>
    <xdr:grpSp>
      <xdr:nvGrpSpPr>
        <xdr:cNvPr id="31" name="Group 31"/>
        <xdr:cNvGrpSpPr>
          <a:grpSpLocks noChangeAspect="1"/>
        </xdr:cNvGrpSpPr>
      </xdr:nvGrpSpPr>
      <xdr:grpSpPr>
        <a:xfrm>
          <a:off x="3562350" y="14116050"/>
          <a:ext cx="6315075" cy="457200"/>
          <a:chOff x="2276" y="1299"/>
          <a:chExt cx="8451" cy="617"/>
        </a:xfrm>
        <a:solidFill>
          <a:srgbClr val="FFFFFF"/>
        </a:solidFill>
      </xdr:grpSpPr>
      <xdr:sp>
        <xdr:nvSpPr>
          <xdr:cNvPr id="32" name="AutoShape 32"/>
          <xdr:cNvSpPr>
            <a:spLocks noChangeAspect="1"/>
          </xdr:cNvSpPr>
        </xdr:nvSpPr>
        <xdr:spPr>
          <a:xfrm>
            <a:off x="2276" y="1299"/>
            <a:ext cx="8451" cy="61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32"/>
          <xdr:cNvSpPr>
            <a:spLocks/>
          </xdr:cNvSpPr>
        </xdr:nvSpPr>
        <xdr:spPr>
          <a:xfrm>
            <a:off x="2276" y="1892"/>
            <a:ext cx="84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4" name="Group 28"/>
          <xdr:cNvGrpSpPr>
            <a:grpSpLocks noChangeAspect="1"/>
          </xdr:cNvGrpSpPr>
        </xdr:nvGrpSpPr>
        <xdr:grpSpPr>
          <a:xfrm>
            <a:off x="2434" y="1428"/>
            <a:ext cx="173" cy="475"/>
            <a:chOff x="129" y="990"/>
            <a:chExt cx="14" cy="63"/>
          </a:xfrm>
          <a:solidFill>
            <a:srgbClr val="FFFFFF"/>
          </a:solidFill>
        </xdr:grpSpPr>
        <xdr:sp>
          <xdr:nvSpPr>
            <xdr:cNvPr id="35" name="Oval 29"/>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utoShape 30"/>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xdr:col>
      <xdr:colOff>2181225</xdr:colOff>
      <xdr:row>41</xdr:row>
      <xdr:rowOff>161925</xdr:rowOff>
    </xdr:from>
    <xdr:to>
      <xdr:col>4</xdr:col>
      <xdr:colOff>1857375</xdr:colOff>
      <xdr:row>42</xdr:row>
      <xdr:rowOff>133350</xdr:rowOff>
    </xdr:to>
    <xdr:sp>
      <xdr:nvSpPr>
        <xdr:cNvPr id="37" name="Line 31"/>
        <xdr:cNvSpPr>
          <a:spLocks/>
        </xdr:cNvSpPr>
      </xdr:nvSpPr>
      <xdr:spPr>
        <a:xfrm>
          <a:off x="5514975" y="14077950"/>
          <a:ext cx="4343400" cy="2190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41</xdr:row>
      <xdr:rowOff>152400</xdr:rowOff>
    </xdr:from>
    <xdr:to>
      <xdr:col>2</xdr:col>
      <xdr:colOff>2085975</xdr:colOff>
      <xdr:row>42</xdr:row>
      <xdr:rowOff>19050</xdr:rowOff>
    </xdr:to>
    <xdr:sp>
      <xdr:nvSpPr>
        <xdr:cNvPr id="38" name="Line 31"/>
        <xdr:cNvSpPr>
          <a:spLocks/>
        </xdr:cNvSpPr>
      </xdr:nvSpPr>
      <xdr:spPr>
        <a:xfrm flipV="1">
          <a:off x="3705225" y="14068425"/>
          <a:ext cx="1714500" cy="114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42</xdr:row>
      <xdr:rowOff>0</xdr:rowOff>
    </xdr:from>
    <xdr:to>
      <xdr:col>2</xdr:col>
      <xdr:colOff>1009650</xdr:colOff>
      <xdr:row>43</xdr:row>
      <xdr:rowOff>95250</xdr:rowOff>
    </xdr:to>
    <xdr:grpSp>
      <xdr:nvGrpSpPr>
        <xdr:cNvPr id="39" name="Group 10"/>
        <xdr:cNvGrpSpPr>
          <a:grpSpLocks noChangeAspect="1"/>
        </xdr:cNvGrpSpPr>
      </xdr:nvGrpSpPr>
      <xdr:grpSpPr>
        <a:xfrm>
          <a:off x="4219575" y="14163675"/>
          <a:ext cx="123825" cy="342900"/>
          <a:chOff x="129" y="990"/>
          <a:chExt cx="14" cy="63"/>
        </a:xfrm>
        <a:solidFill>
          <a:srgbClr val="FFFFFF"/>
        </a:solidFill>
      </xdr:grpSpPr>
      <xdr:sp>
        <xdr:nvSpPr>
          <xdr:cNvPr id="40" name="Oval 11"/>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AutoShape 12"/>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1438275</xdr:colOff>
      <xdr:row>41</xdr:row>
      <xdr:rowOff>219075</xdr:rowOff>
    </xdr:from>
    <xdr:to>
      <xdr:col>2</xdr:col>
      <xdr:colOff>1562100</xdr:colOff>
      <xdr:row>43</xdr:row>
      <xdr:rowOff>85725</xdr:rowOff>
    </xdr:to>
    <xdr:grpSp>
      <xdr:nvGrpSpPr>
        <xdr:cNvPr id="42" name="Group 13"/>
        <xdr:cNvGrpSpPr>
          <a:grpSpLocks noChangeAspect="1"/>
        </xdr:cNvGrpSpPr>
      </xdr:nvGrpSpPr>
      <xdr:grpSpPr>
        <a:xfrm>
          <a:off x="4772025" y="14135100"/>
          <a:ext cx="114300" cy="361950"/>
          <a:chOff x="129" y="990"/>
          <a:chExt cx="14" cy="63"/>
        </a:xfrm>
        <a:solidFill>
          <a:srgbClr val="FFFFFF"/>
        </a:solidFill>
      </xdr:grpSpPr>
      <xdr:sp>
        <xdr:nvSpPr>
          <xdr:cNvPr id="43" name="Oval 14"/>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AutoShape 15"/>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1962150</xdr:colOff>
      <xdr:row>41</xdr:row>
      <xdr:rowOff>200025</xdr:rowOff>
    </xdr:from>
    <xdr:to>
      <xdr:col>2</xdr:col>
      <xdr:colOff>2085975</xdr:colOff>
      <xdr:row>43</xdr:row>
      <xdr:rowOff>85725</xdr:rowOff>
    </xdr:to>
    <xdr:grpSp>
      <xdr:nvGrpSpPr>
        <xdr:cNvPr id="45" name="Group 3"/>
        <xdr:cNvGrpSpPr>
          <a:grpSpLocks/>
        </xdr:cNvGrpSpPr>
      </xdr:nvGrpSpPr>
      <xdr:grpSpPr>
        <a:xfrm>
          <a:off x="5295900" y="14116050"/>
          <a:ext cx="123825" cy="381000"/>
          <a:chOff x="129" y="990"/>
          <a:chExt cx="14" cy="63"/>
        </a:xfrm>
        <a:solidFill>
          <a:srgbClr val="FFFFFF"/>
        </a:solidFill>
      </xdr:grpSpPr>
      <xdr:sp>
        <xdr:nvSpPr>
          <xdr:cNvPr id="46" name="Oval 1"/>
          <xdr:cNvSpPr>
            <a:spLocks/>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AutoShape 2"/>
          <xdr:cNvSpPr>
            <a:spLocks/>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676275</xdr:colOff>
      <xdr:row>11</xdr:row>
      <xdr:rowOff>0</xdr:rowOff>
    </xdr:from>
    <xdr:to>
      <xdr:col>2</xdr:col>
      <xdr:colOff>657225</xdr:colOff>
      <xdr:row>12</xdr:row>
      <xdr:rowOff>180975</xdr:rowOff>
    </xdr:to>
    <xdr:sp>
      <xdr:nvSpPr>
        <xdr:cNvPr id="48" name="AutoShape 48"/>
        <xdr:cNvSpPr>
          <a:spLocks/>
        </xdr:cNvSpPr>
      </xdr:nvSpPr>
      <xdr:spPr>
        <a:xfrm>
          <a:off x="676275" y="2657475"/>
          <a:ext cx="3314700" cy="561975"/>
        </a:xfrm>
        <a:prstGeom prst="wedgeRoundRectCallout">
          <a:avLst>
            <a:gd name="adj1" fmla="val 42212"/>
            <a:gd name="adj2" fmla="val -8902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人数により前半・後半に分ける際は、</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○で印をしてください。</a:t>
          </a:r>
        </a:p>
      </xdr:txBody>
    </xdr:sp>
    <xdr:clientData/>
  </xdr:twoCellAnchor>
  <xdr:twoCellAnchor>
    <xdr:from>
      <xdr:col>1</xdr:col>
      <xdr:colOff>1895475</xdr:colOff>
      <xdr:row>9</xdr:row>
      <xdr:rowOff>133350</xdr:rowOff>
    </xdr:from>
    <xdr:to>
      <xdr:col>2</xdr:col>
      <xdr:colOff>333375</xdr:colOff>
      <xdr:row>10</xdr:row>
      <xdr:rowOff>438150</xdr:rowOff>
    </xdr:to>
    <xdr:sp>
      <xdr:nvSpPr>
        <xdr:cNvPr id="49" name="Oval 49"/>
        <xdr:cNvSpPr>
          <a:spLocks/>
        </xdr:cNvSpPr>
      </xdr:nvSpPr>
      <xdr:spPr>
        <a:xfrm>
          <a:off x="2895600" y="1990725"/>
          <a:ext cx="771525" cy="476250"/>
        </a:xfrm>
        <a:prstGeom prst="ellipse">
          <a:avLst/>
        </a:prstGeom>
        <a:solidFill>
          <a:srgbClr val="CCFFFF">
            <a:alpha val="0"/>
          </a:srgbClr>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695325</xdr:colOff>
      <xdr:row>10</xdr:row>
      <xdr:rowOff>9525</xdr:rowOff>
    </xdr:from>
    <xdr:to>
      <xdr:col>3</xdr:col>
      <xdr:colOff>1333500</xdr:colOff>
      <xdr:row>10</xdr:row>
      <xdr:rowOff>447675</xdr:rowOff>
    </xdr:to>
    <xdr:sp>
      <xdr:nvSpPr>
        <xdr:cNvPr id="50" name="Oval 50"/>
        <xdr:cNvSpPr>
          <a:spLocks/>
        </xdr:cNvSpPr>
      </xdr:nvSpPr>
      <xdr:spPr>
        <a:xfrm>
          <a:off x="6362700" y="2038350"/>
          <a:ext cx="647700" cy="438150"/>
        </a:xfrm>
        <a:prstGeom prst="ellipse">
          <a:avLst/>
        </a:prstGeom>
        <a:solidFill>
          <a:srgbClr val="CCFFFF">
            <a:alpha val="0"/>
          </a:srgbClr>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104775</xdr:rowOff>
    </xdr:from>
    <xdr:to>
      <xdr:col>5</xdr:col>
      <xdr:colOff>9525</xdr:colOff>
      <xdr:row>1</xdr:row>
      <xdr:rowOff>66675</xdr:rowOff>
    </xdr:to>
    <xdr:sp>
      <xdr:nvSpPr>
        <xdr:cNvPr id="1" name="Text Box 55"/>
        <xdr:cNvSpPr txBox="1">
          <a:spLocks noChangeArrowheads="1"/>
        </xdr:cNvSpPr>
      </xdr:nvSpPr>
      <xdr:spPr>
        <a:xfrm>
          <a:off x="10344150" y="104775"/>
          <a:ext cx="0" cy="95250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別紙５</a:t>
          </a:r>
        </a:p>
      </xdr:txBody>
    </xdr:sp>
    <xdr:clientData/>
  </xdr:twoCellAnchor>
  <xdr:twoCellAnchor>
    <xdr:from>
      <xdr:col>5</xdr:col>
      <xdr:colOff>0</xdr:colOff>
      <xdr:row>32</xdr:row>
      <xdr:rowOff>0</xdr:rowOff>
    </xdr:from>
    <xdr:to>
      <xdr:col>5</xdr:col>
      <xdr:colOff>0</xdr:colOff>
      <xdr:row>32</xdr:row>
      <xdr:rowOff>0</xdr:rowOff>
    </xdr:to>
    <xdr:sp>
      <xdr:nvSpPr>
        <xdr:cNvPr id="2" name="Text Box 55"/>
        <xdr:cNvSpPr txBox="1">
          <a:spLocks noChangeArrowheads="1"/>
        </xdr:cNvSpPr>
      </xdr:nvSpPr>
      <xdr:spPr>
        <a:xfrm>
          <a:off x="10334625" y="12563475"/>
          <a:ext cx="0" cy="0"/>
        </a:xfrm>
        <a:prstGeom prst="rect">
          <a:avLst/>
        </a:prstGeom>
        <a:noFill/>
        <a:ln w="9525" cmpd="sng">
          <a:noFill/>
        </a:ln>
      </xdr:spPr>
      <xdr:txBody>
        <a:bodyPr vertOverflow="clip" wrap="square" lIns="36576" tIns="22860" rIns="0" bIns="0" vert="vert"/>
        <a:p>
          <a:pPr algn="l">
            <a:defRPr/>
          </a:pPr>
          <a:r>
            <a:rPr lang="en-US" cap="none" sz="2200" b="1" i="0" u="none" baseline="0">
              <a:solidFill>
                <a:srgbClr val="000000"/>
              </a:solidFill>
              <a:latin typeface="ＭＳ Ｐゴシック"/>
              <a:ea typeface="ＭＳ Ｐゴシック"/>
              <a:cs typeface="ＭＳ Ｐゴシック"/>
            </a:rPr>
            <a:t>　記入例　　</a:t>
          </a:r>
        </a:p>
      </xdr:txBody>
    </xdr:sp>
    <xdr:clientData/>
  </xdr:twoCellAnchor>
  <xdr:twoCellAnchor>
    <xdr:from>
      <xdr:col>1</xdr:col>
      <xdr:colOff>9525</xdr:colOff>
      <xdr:row>2</xdr:row>
      <xdr:rowOff>85725</xdr:rowOff>
    </xdr:from>
    <xdr:to>
      <xdr:col>4</xdr:col>
      <xdr:colOff>2295525</xdr:colOff>
      <xdr:row>9</xdr:row>
      <xdr:rowOff>123825</xdr:rowOff>
    </xdr:to>
    <xdr:sp>
      <xdr:nvSpPr>
        <xdr:cNvPr id="3" name="AutoShape 3"/>
        <xdr:cNvSpPr>
          <a:spLocks/>
        </xdr:cNvSpPr>
      </xdr:nvSpPr>
      <xdr:spPr>
        <a:xfrm>
          <a:off x="1009650" y="1238250"/>
          <a:ext cx="9286875" cy="1381125"/>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104775</xdr:rowOff>
    </xdr:from>
    <xdr:to>
      <xdr:col>5</xdr:col>
      <xdr:colOff>9525</xdr:colOff>
      <xdr:row>1</xdr:row>
      <xdr:rowOff>57150</xdr:rowOff>
    </xdr:to>
    <xdr:sp>
      <xdr:nvSpPr>
        <xdr:cNvPr id="1" name="Text Box 55"/>
        <xdr:cNvSpPr txBox="1">
          <a:spLocks noChangeArrowheads="1"/>
        </xdr:cNvSpPr>
      </xdr:nvSpPr>
      <xdr:spPr>
        <a:xfrm>
          <a:off x="10344150" y="104775"/>
          <a:ext cx="0" cy="34290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別紙５</a:t>
          </a:r>
        </a:p>
      </xdr:txBody>
    </xdr:sp>
    <xdr:clientData/>
  </xdr:twoCellAnchor>
  <xdr:twoCellAnchor>
    <xdr:from>
      <xdr:col>1</xdr:col>
      <xdr:colOff>9525</xdr:colOff>
      <xdr:row>1</xdr:row>
      <xdr:rowOff>152400</xdr:rowOff>
    </xdr:from>
    <xdr:to>
      <xdr:col>4</xdr:col>
      <xdr:colOff>2295525</xdr:colOff>
      <xdr:row>8</xdr:row>
      <xdr:rowOff>114300</xdr:rowOff>
    </xdr:to>
    <xdr:sp>
      <xdr:nvSpPr>
        <xdr:cNvPr id="2" name="AutoShape 2"/>
        <xdr:cNvSpPr>
          <a:spLocks/>
        </xdr:cNvSpPr>
      </xdr:nvSpPr>
      <xdr:spPr>
        <a:xfrm>
          <a:off x="1009650" y="542925"/>
          <a:ext cx="9286875" cy="1304925"/>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0</xdr:rowOff>
    </xdr:from>
    <xdr:to>
      <xdr:col>5</xdr:col>
      <xdr:colOff>0</xdr:colOff>
      <xdr:row>28</xdr:row>
      <xdr:rowOff>0</xdr:rowOff>
    </xdr:to>
    <xdr:sp>
      <xdr:nvSpPr>
        <xdr:cNvPr id="3" name="Text Box 55"/>
        <xdr:cNvSpPr txBox="1">
          <a:spLocks noChangeArrowheads="1"/>
        </xdr:cNvSpPr>
      </xdr:nvSpPr>
      <xdr:spPr>
        <a:xfrm>
          <a:off x="10334625" y="10839450"/>
          <a:ext cx="0" cy="0"/>
        </a:xfrm>
        <a:prstGeom prst="rect">
          <a:avLst/>
        </a:prstGeom>
        <a:noFill/>
        <a:ln w="9525" cmpd="sng">
          <a:noFill/>
        </a:ln>
      </xdr:spPr>
      <xdr:txBody>
        <a:bodyPr vertOverflow="clip" wrap="square" lIns="36576" tIns="22860" rIns="0" bIns="0" vert="vert"/>
        <a:p>
          <a:pPr algn="l">
            <a:defRPr/>
          </a:pPr>
          <a:r>
            <a:rPr lang="en-US" cap="none" sz="2200" b="1" i="0" u="none" baseline="0">
              <a:solidFill>
                <a:srgbClr val="000000"/>
              </a:solidFill>
              <a:latin typeface="ＭＳ Ｐゴシック"/>
              <a:ea typeface="ＭＳ Ｐゴシック"/>
              <a:cs typeface="ＭＳ Ｐゴシック"/>
            </a:rPr>
            <a:t>　記入例　　</a:t>
          </a:r>
        </a:p>
      </xdr:txBody>
    </xdr:sp>
    <xdr:clientData/>
  </xdr:twoCellAnchor>
  <xdr:twoCellAnchor>
    <xdr:from>
      <xdr:col>3</xdr:col>
      <xdr:colOff>657225</xdr:colOff>
      <xdr:row>12</xdr:row>
      <xdr:rowOff>581025</xdr:rowOff>
    </xdr:from>
    <xdr:to>
      <xdr:col>4</xdr:col>
      <xdr:colOff>1114425</xdr:colOff>
      <xdr:row>14</xdr:row>
      <xdr:rowOff>209550</xdr:rowOff>
    </xdr:to>
    <xdr:sp>
      <xdr:nvSpPr>
        <xdr:cNvPr id="4" name="AutoShape 4"/>
        <xdr:cNvSpPr>
          <a:spLocks/>
        </xdr:cNvSpPr>
      </xdr:nvSpPr>
      <xdr:spPr>
        <a:xfrm>
          <a:off x="6324600" y="3990975"/>
          <a:ext cx="2790825" cy="885825"/>
        </a:xfrm>
        <a:prstGeom prst="wedgeRoundRectCallout">
          <a:avLst>
            <a:gd name="adj1" fmla="val -20305"/>
            <a:gd name="adj2" fmla="val 108509"/>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1400" b="0" i="0" u="none" baseline="0">
              <a:solidFill>
                <a:srgbClr val="FF0000"/>
              </a:solidFill>
              <a:latin typeface="ＭＳ Ｐゴシック"/>
              <a:ea typeface="ＭＳ Ｐゴシック"/>
              <a:cs typeface="ＭＳ Ｐゴシック"/>
            </a:rPr>
            <a:t>該当箇所に乗船する研修生の</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氏名・性別を御記入ください。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男は○　女は△</a:t>
          </a:r>
        </a:p>
      </xdr:txBody>
    </xdr:sp>
    <xdr:clientData/>
  </xdr:twoCellAnchor>
  <xdr:twoCellAnchor>
    <xdr:from>
      <xdr:col>4</xdr:col>
      <xdr:colOff>381000</xdr:colOff>
      <xdr:row>18</xdr:row>
      <xdr:rowOff>247650</xdr:rowOff>
    </xdr:from>
    <xdr:to>
      <xdr:col>5</xdr:col>
      <xdr:colOff>542925</xdr:colOff>
      <xdr:row>20</xdr:row>
      <xdr:rowOff>323850</xdr:rowOff>
    </xdr:to>
    <xdr:sp>
      <xdr:nvSpPr>
        <xdr:cNvPr id="5" name="AutoShape 5"/>
        <xdr:cNvSpPr>
          <a:spLocks/>
        </xdr:cNvSpPr>
      </xdr:nvSpPr>
      <xdr:spPr>
        <a:xfrm>
          <a:off x="8382000" y="6553200"/>
          <a:ext cx="2495550" cy="895350"/>
        </a:xfrm>
        <a:prstGeom prst="wedgeRoundRectCallout">
          <a:avLst>
            <a:gd name="adj1" fmla="val -36259"/>
            <a:gd name="adj2" fmla="val -89361"/>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緊急時対応のため、すべて</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カタカナで御記入ください。</a:t>
          </a:r>
        </a:p>
      </xdr:txBody>
    </xdr:sp>
    <xdr:clientData/>
  </xdr:twoCellAnchor>
  <xdr:twoCellAnchor>
    <xdr:from>
      <xdr:col>2</xdr:col>
      <xdr:colOff>2152650</xdr:colOff>
      <xdr:row>44</xdr:row>
      <xdr:rowOff>57150</xdr:rowOff>
    </xdr:from>
    <xdr:to>
      <xdr:col>3</xdr:col>
      <xdr:colOff>219075</xdr:colOff>
      <xdr:row>45</xdr:row>
      <xdr:rowOff>161925</xdr:rowOff>
    </xdr:to>
    <xdr:sp>
      <xdr:nvSpPr>
        <xdr:cNvPr id="6" name="Text Box 6"/>
        <xdr:cNvSpPr txBox="1">
          <a:spLocks noChangeArrowheads="1"/>
        </xdr:cNvSpPr>
      </xdr:nvSpPr>
      <xdr:spPr>
        <a:xfrm>
          <a:off x="5486400" y="14935200"/>
          <a:ext cx="400050" cy="276225"/>
        </a:xfrm>
        <a:prstGeom prst="rect">
          <a:avLst/>
        </a:prstGeom>
        <a:noFill/>
        <a:ln w="9525" cmpd="sng">
          <a:noFill/>
        </a:ln>
      </xdr:spPr>
      <xdr:txBody>
        <a:bodyPr vertOverflow="clip" wrap="square" lIns="54864" tIns="32004" rIns="0" bIns="0"/>
        <a:p>
          <a:pPr algn="l">
            <a:defRPr/>
          </a:pPr>
          <a:r>
            <a:rPr lang="en-US" cap="none" sz="1800" b="0" i="0" u="none" baseline="0">
              <a:solidFill>
                <a:srgbClr val="000000"/>
              </a:solidFill>
              <a:latin typeface="ＭＳ Ｐゴシック"/>
              <a:ea typeface="ＭＳ Ｐゴシック"/>
              <a:cs typeface="ＭＳ Ｐゴシック"/>
            </a:rPr>
            <a:t>９</a:t>
          </a:r>
        </a:p>
      </xdr:txBody>
    </xdr:sp>
    <xdr:clientData/>
  </xdr:twoCellAnchor>
  <xdr:twoCellAnchor>
    <xdr:from>
      <xdr:col>3</xdr:col>
      <xdr:colOff>1552575</xdr:colOff>
      <xdr:row>11</xdr:row>
      <xdr:rowOff>9525</xdr:rowOff>
    </xdr:from>
    <xdr:to>
      <xdr:col>5</xdr:col>
      <xdr:colOff>276225</xdr:colOff>
      <xdr:row>11</xdr:row>
      <xdr:rowOff>561975</xdr:rowOff>
    </xdr:to>
    <xdr:sp>
      <xdr:nvSpPr>
        <xdr:cNvPr id="7" name="AutoShape 7"/>
        <xdr:cNvSpPr>
          <a:spLocks/>
        </xdr:cNvSpPr>
      </xdr:nvSpPr>
      <xdr:spPr>
        <a:xfrm>
          <a:off x="7219950" y="2790825"/>
          <a:ext cx="3390900" cy="552450"/>
        </a:xfrm>
        <a:prstGeom prst="wedgeRoundRectCallout">
          <a:avLst>
            <a:gd name="adj1" fmla="val -54773"/>
            <a:gd name="adj2" fmla="val -7203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浜太朗艇・浜三朗望艇のどちらに乗船</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するか○で印をしてください。</a:t>
          </a:r>
        </a:p>
      </xdr:txBody>
    </xdr:sp>
    <xdr:clientData/>
  </xdr:twoCellAnchor>
  <xdr:twoCellAnchor>
    <xdr:from>
      <xdr:col>2</xdr:col>
      <xdr:colOff>1333500</xdr:colOff>
      <xdr:row>38</xdr:row>
      <xdr:rowOff>0</xdr:rowOff>
    </xdr:from>
    <xdr:to>
      <xdr:col>3</xdr:col>
      <xdr:colOff>790575</xdr:colOff>
      <xdr:row>41</xdr:row>
      <xdr:rowOff>200025</xdr:rowOff>
    </xdr:to>
    <xdr:sp>
      <xdr:nvSpPr>
        <xdr:cNvPr id="8" name="AutoShape 8"/>
        <xdr:cNvSpPr>
          <a:spLocks/>
        </xdr:cNvSpPr>
      </xdr:nvSpPr>
      <xdr:spPr>
        <a:xfrm>
          <a:off x="4667250" y="13544550"/>
          <a:ext cx="1790700" cy="942975"/>
        </a:xfrm>
        <a:prstGeom prst="roundRect">
          <a:avLst/>
        </a:prstGeom>
        <a:solidFill>
          <a:srgbClr val="CCFFFF">
            <a:alpha val="0"/>
          </a:srgbClr>
        </a:solid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39</xdr:row>
      <xdr:rowOff>114300</xdr:rowOff>
    </xdr:from>
    <xdr:to>
      <xdr:col>4</xdr:col>
      <xdr:colOff>1819275</xdr:colOff>
      <xdr:row>41</xdr:row>
      <xdr:rowOff>85725</xdr:rowOff>
    </xdr:to>
    <xdr:grpSp>
      <xdr:nvGrpSpPr>
        <xdr:cNvPr id="9" name="Group 49"/>
        <xdr:cNvGrpSpPr>
          <a:grpSpLocks/>
        </xdr:cNvGrpSpPr>
      </xdr:nvGrpSpPr>
      <xdr:grpSpPr>
        <a:xfrm>
          <a:off x="3533775" y="13906500"/>
          <a:ext cx="6286500" cy="466725"/>
          <a:chOff x="526" y="900"/>
          <a:chExt cx="437" cy="52"/>
        </a:xfrm>
        <a:solidFill>
          <a:srgbClr val="FFFFFF"/>
        </a:solidFill>
      </xdr:grpSpPr>
      <xdr:grpSp>
        <xdr:nvGrpSpPr>
          <xdr:cNvPr id="10" name="Group 3"/>
          <xdr:cNvGrpSpPr>
            <a:grpSpLocks/>
          </xdr:cNvGrpSpPr>
        </xdr:nvGrpSpPr>
        <xdr:grpSpPr>
          <a:xfrm>
            <a:off x="540" y="901"/>
            <a:ext cx="10" cy="50"/>
            <a:chOff x="129" y="990"/>
            <a:chExt cx="14" cy="63"/>
          </a:xfrm>
          <a:solidFill>
            <a:srgbClr val="FFFFFF"/>
          </a:solidFill>
        </xdr:grpSpPr>
        <xdr:sp>
          <xdr:nvSpPr>
            <xdr:cNvPr id="11" name="Oval 1"/>
            <xdr:cNvSpPr>
              <a:spLocks/>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2"/>
            <xdr:cNvSpPr>
              <a:spLocks/>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3" name="Group 10"/>
          <xdr:cNvGrpSpPr>
            <a:grpSpLocks noChangeAspect="1"/>
          </xdr:cNvGrpSpPr>
        </xdr:nvGrpSpPr>
        <xdr:grpSpPr>
          <a:xfrm>
            <a:off x="614" y="908"/>
            <a:ext cx="9" cy="43"/>
            <a:chOff x="129" y="990"/>
            <a:chExt cx="14" cy="63"/>
          </a:xfrm>
          <a:solidFill>
            <a:srgbClr val="FFFFFF"/>
          </a:solidFill>
        </xdr:grpSpPr>
        <xdr:sp>
          <xdr:nvSpPr>
            <xdr:cNvPr id="14" name="Oval 11"/>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12"/>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6" name="Group 13"/>
          <xdr:cNvGrpSpPr>
            <a:grpSpLocks noChangeAspect="1"/>
          </xdr:cNvGrpSpPr>
        </xdr:nvGrpSpPr>
        <xdr:grpSpPr>
          <a:xfrm>
            <a:off x="578" y="904"/>
            <a:ext cx="10" cy="47"/>
            <a:chOff x="129" y="990"/>
            <a:chExt cx="14" cy="63"/>
          </a:xfrm>
          <a:solidFill>
            <a:srgbClr val="FFFFFF"/>
          </a:solidFill>
        </xdr:grpSpPr>
        <xdr:sp>
          <xdr:nvSpPr>
            <xdr:cNvPr id="17" name="Oval 14"/>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AutoShape 15"/>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9" name="Group 28"/>
          <xdr:cNvGrpSpPr>
            <a:grpSpLocks noChangeAspect="1"/>
          </xdr:cNvGrpSpPr>
        </xdr:nvGrpSpPr>
        <xdr:grpSpPr>
          <a:xfrm>
            <a:off x="653" y="912"/>
            <a:ext cx="9" cy="40"/>
            <a:chOff x="129" y="990"/>
            <a:chExt cx="14" cy="63"/>
          </a:xfrm>
          <a:solidFill>
            <a:srgbClr val="FFFFFF"/>
          </a:solidFill>
        </xdr:grpSpPr>
        <xdr:sp>
          <xdr:nvSpPr>
            <xdr:cNvPr id="20" name="Oval 29"/>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utoShape 30"/>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2" name="Line 31"/>
          <xdr:cNvSpPr>
            <a:spLocks/>
          </xdr:cNvSpPr>
        </xdr:nvSpPr>
        <xdr:spPr>
          <a:xfrm>
            <a:off x="530" y="900"/>
            <a:ext cx="433" cy="2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32"/>
          <xdr:cNvSpPr>
            <a:spLocks/>
          </xdr:cNvSpPr>
        </xdr:nvSpPr>
        <xdr:spPr>
          <a:xfrm>
            <a:off x="526" y="950"/>
            <a:ext cx="43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180975</xdr:colOff>
      <xdr:row>35</xdr:row>
      <xdr:rowOff>180975</xdr:rowOff>
    </xdr:from>
    <xdr:to>
      <xdr:col>4</xdr:col>
      <xdr:colOff>1828800</xdr:colOff>
      <xdr:row>37</xdr:row>
      <xdr:rowOff>142875</xdr:rowOff>
    </xdr:to>
    <xdr:grpSp>
      <xdr:nvGrpSpPr>
        <xdr:cNvPr id="24" name="Group 24"/>
        <xdr:cNvGrpSpPr>
          <a:grpSpLocks noChangeAspect="1"/>
        </xdr:cNvGrpSpPr>
      </xdr:nvGrpSpPr>
      <xdr:grpSpPr>
        <a:xfrm>
          <a:off x="3514725" y="12982575"/>
          <a:ext cx="6315075" cy="457200"/>
          <a:chOff x="2276" y="1299"/>
          <a:chExt cx="8451" cy="617"/>
        </a:xfrm>
        <a:solidFill>
          <a:srgbClr val="FFFFFF"/>
        </a:solidFill>
      </xdr:grpSpPr>
      <xdr:sp>
        <xdr:nvSpPr>
          <xdr:cNvPr id="25" name="AutoShape 25"/>
          <xdr:cNvSpPr>
            <a:spLocks noChangeAspect="1"/>
          </xdr:cNvSpPr>
        </xdr:nvSpPr>
        <xdr:spPr>
          <a:xfrm>
            <a:off x="2276" y="1299"/>
            <a:ext cx="8451" cy="617"/>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32"/>
          <xdr:cNvSpPr>
            <a:spLocks/>
          </xdr:cNvSpPr>
        </xdr:nvSpPr>
        <xdr:spPr>
          <a:xfrm>
            <a:off x="2276" y="1892"/>
            <a:ext cx="84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7" name="Group 28"/>
          <xdr:cNvGrpSpPr>
            <a:grpSpLocks noChangeAspect="1"/>
          </xdr:cNvGrpSpPr>
        </xdr:nvGrpSpPr>
        <xdr:grpSpPr>
          <a:xfrm>
            <a:off x="2434" y="1428"/>
            <a:ext cx="173" cy="475"/>
            <a:chOff x="129" y="990"/>
            <a:chExt cx="14" cy="63"/>
          </a:xfrm>
          <a:solidFill>
            <a:srgbClr val="FFFFFF"/>
          </a:solidFill>
        </xdr:grpSpPr>
        <xdr:sp>
          <xdr:nvSpPr>
            <xdr:cNvPr id="28" name="Oval 29"/>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utoShape 30"/>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xdr:col>
      <xdr:colOff>2181225</xdr:colOff>
      <xdr:row>35</xdr:row>
      <xdr:rowOff>161925</xdr:rowOff>
    </xdr:from>
    <xdr:to>
      <xdr:col>4</xdr:col>
      <xdr:colOff>1857375</xdr:colOff>
      <xdr:row>36</xdr:row>
      <xdr:rowOff>133350</xdr:rowOff>
    </xdr:to>
    <xdr:sp>
      <xdr:nvSpPr>
        <xdr:cNvPr id="30" name="Line 31"/>
        <xdr:cNvSpPr>
          <a:spLocks/>
        </xdr:cNvSpPr>
      </xdr:nvSpPr>
      <xdr:spPr>
        <a:xfrm>
          <a:off x="5514975" y="12963525"/>
          <a:ext cx="4343400" cy="2190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35</xdr:row>
      <xdr:rowOff>152400</xdr:rowOff>
    </xdr:from>
    <xdr:to>
      <xdr:col>2</xdr:col>
      <xdr:colOff>2085975</xdr:colOff>
      <xdr:row>36</xdr:row>
      <xdr:rowOff>19050</xdr:rowOff>
    </xdr:to>
    <xdr:sp>
      <xdr:nvSpPr>
        <xdr:cNvPr id="31" name="Line 31"/>
        <xdr:cNvSpPr>
          <a:spLocks/>
        </xdr:cNvSpPr>
      </xdr:nvSpPr>
      <xdr:spPr>
        <a:xfrm flipV="1">
          <a:off x="3705225" y="12954000"/>
          <a:ext cx="1714500" cy="114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36</xdr:row>
      <xdr:rowOff>0</xdr:rowOff>
    </xdr:from>
    <xdr:to>
      <xdr:col>2</xdr:col>
      <xdr:colOff>1009650</xdr:colOff>
      <xdr:row>37</xdr:row>
      <xdr:rowOff>95250</xdr:rowOff>
    </xdr:to>
    <xdr:grpSp>
      <xdr:nvGrpSpPr>
        <xdr:cNvPr id="32" name="Group 10"/>
        <xdr:cNvGrpSpPr>
          <a:grpSpLocks noChangeAspect="1"/>
        </xdr:cNvGrpSpPr>
      </xdr:nvGrpSpPr>
      <xdr:grpSpPr>
        <a:xfrm>
          <a:off x="4219575" y="13049250"/>
          <a:ext cx="123825" cy="342900"/>
          <a:chOff x="129" y="990"/>
          <a:chExt cx="14" cy="63"/>
        </a:xfrm>
        <a:solidFill>
          <a:srgbClr val="FFFFFF"/>
        </a:solidFill>
      </xdr:grpSpPr>
      <xdr:sp>
        <xdr:nvSpPr>
          <xdr:cNvPr id="33" name="Oval 11"/>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AutoShape 12"/>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1438275</xdr:colOff>
      <xdr:row>35</xdr:row>
      <xdr:rowOff>219075</xdr:rowOff>
    </xdr:from>
    <xdr:to>
      <xdr:col>2</xdr:col>
      <xdr:colOff>1562100</xdr:colOff>
      <xdr:row>37</xdr:row>
      <xdr:rowOff>85725</xdr:rowOff>
    </xdr:to>
    <xdr:grpSp>
      <xdr:nvGrpSpPr>
        <xdr:cNvPr id="35" name="Group 13"/>
        <xdr:cNvGrpSpPr>
          <a:grpSpLocks noChangeAspect="1"/>
        </xdr:cNvGrpSpPr>
      </xdr:nvGrpSpPr>
      <xdr:grpSpPr>
        <a:xfrm>
          <a:off x="4772025" y="13020675"/>
          <a:ext cx="114300" cy="361950"/>
          <a:chOff x="129" y="990"/>
          <a:chExt cx="14" cy="63"/>
        </a:xfrm>
        <a:solidFill>
          <a:srgbClr val="FFFFFF"/>
        </a:solidFill>
      </xdr:grpSpPr>
      <xdr:sp>
        <xdr:nvSpPr>
          <xdr:cNvPr id="36" name="Oval 14"/>
          <xdr:cNvSpPr>
            <a:spLocks noChangeAspect="1"/>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15"/>
          <xdr:cNvSpPr>
            <a:spLocks noChangeAspect="1"/>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1962150</xdr:colOff>
      <xdr:row>35</xdr:row>
      <xdr:rowOff>200025</xdr:rowOff>
    </xdr:from>
    <xdr:to>
      <xdr:col>2</xdr:col>
      <xdr:colOff>2085975</xdr:colOff>
      <xdr:row>37</xdr:row>
      <xdr:rowOff>85725</xdr:rowOff>
    </xdr:to>
    <xdr:grpSp>
      <xdr:nvGrpSpPr>
        <xdr:cNvPr id="38" name="Group 3"/>
        <xdr:cNvGrpSpPr>
          <a:grpSpLocks/>
        </xdr:cNvGrpSpPr>
      </xdr:nvGrpSpPr>
      <xdr:grpSpPr>
        <a:xfrm>
          <a:off x="5295900" y="13001625"/>
          <a:ext cx="123825" cy="381000"/>
          <a:chOff x="129" y="990"/>
          <a:chExt cx="14" cy="63"/>
        </a:xfrm>
        <a:solidFill>
          <a:srgbClr val="FFFFFF"/>
        </a:solidFill>
      </xdr:grpSpPr>
      <xdr:sp>
        <xdr:nvSpPr>
          <xdr:cNvPr id="39" name="Oval 1"/>
          <xdr:cNvSpPr>
            <a:spLocks/>
          </xdr:cNvSpPr>
        </xdr:nvSpPr>
        <xdr:spPr>
          <a:xfrm>
            <a:off x="129" y="990"/>
            <a:ext cx="14"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AutoShape 2"/>
          <xdr:cNvSpPr>
            <a:spLocks/>
          </xdr:cNvSpPr>
        </xdr:nvSpPr>
        <xdr:spPr>
          <a:xfrm>
            <a:off x="129" y="1004"/>
            <a:ext cx="13" cy="49"/>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2295525</xdr:colOff>
      <xdr:row>17</xdr:row>
      <xdr:rowOff>0</xdr:rowOff>
    </xdr:from>
    <xdr:to>
      <xdr:col>4</xdr:col>
      <xdr:colOff>95250</xdr:colOff>
      <xdr:row>21</xdr:row>
      <xdr:rowOff>123825</xdr:rowOff>
    </xdr:to>
    <xdr:sp>
      <xdr:nvSpPr>
        <xdr:cNvPr id="41" name="AutoShape 41"/>
        <xdr:cNvSpPr>
          <a:spLocks/>
        </xdr:cNvSpPr>
      </xdr:nvSpPr>
      <xdr:spPr>
        <a:xfrm>
          <a:off x="3295650" y="6115050"/>
          <a:ext cx="4800600" cy="1762125"/>
        </a:xfrm>
        <a:prstGeom prst="roundRect">
          <a:avLst/>
        </a:prstGeom>
        <a:solidFill>
          <a:srgbClr val="CCFFFF">
            <a:alpha val="0"/>
          </a:srgbClr>
        </a:solid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2276475</xdr:colOff>
      <xdr:row>29</xdr:row>
      <xdr:rowOff>0</xdr:rowOff>
    </xdr:from>
    <xdr:to>
      <xdr:col>5</xdr:col>
      <xdr:colOff>152400</xdr:colOff>
      <xdr:row>32</xdr:row>
      <xdr:rowOff>200025</xdr:rowOff>
    </xdr:to>
    <xdr:sp>
      <xdr:nvSpPr>
        <xdr:cNvPr id="42" name="AutoShape 42"/>
        <xdr:cNvSpPr>
          <a:spLocks/>
        </xdr:cNvSpPr>
      </xdr:nvSpPr>
      <xdr:spPr>
        <a:xfrm>
          <a:off x="5610225" y="11468100"/>
          <a:ext cx="4876800" cy="790575"/>
        </a:xfrm>
        <a:prstGeom prst="wedgeRoundRectCallout">
          <a:avLst>
            <a:gd name="adj1" fmla="val -28055"/>
            <a:gd name="adj2" fmla="val 77449"/>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　　　　　は、体力のある人を優先に配置してください。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そのほかは、体格＞男子＞女子の順で内側</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から配置してください。</a:t>
          </a:r>
        </a:p>
      </xdr:txBody>
    </xdr:sp>
    <xdr:clientData/>
  </xdr:twoCellAnchor>
  <xdr:twoCellAnchor>
    <xdr:from>
      <xdr:col>3</xdr:col>
      <xdr:colOff>95250</xdr:colOff>
      <xdr:row>29</xdr:row>
      <xdr:rowOff>95250</xdr:rowOff>
    </xdr:from>
    <xdr:to>
      <xdr:col>3</xdr:col>
      <xdr:colOff>628650</xdr:colOff>
      <xdr:row>31</xdr:row>
      <xdr:rowOff>238125</xdr:rowOff>
    </xdr:to>
    <xdr:sp>
      <xdr:nvSpPr>
        <xdr:cNvPr id="43" name="AutoShape 43"/>
        <xdr:cNvSpPr>
          <a:spLocks/>
        </xdr:cNvSpPr>
      </xdr:nvSpPr>
      <xdr:spPr>
        <a:xfrm>
          <a:off x="5762625" y="11563350"/>
          <a:ext cx="542925" cy="485775"/>
        </a:xfrm>
        <a:prstGeom prst="roundRect">
          <a:avLst/>
        </a:prstGeom>
        <a:solidFill>
          <a:srgbClr val="CCFFFF">
            <a:alpha val="0"/>
          </a:srgbClr>
        </a:solid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22</xdr:row>
      <xdr:rowOff>0</xdr:rowOff>
    </xdr:from>
    <xdr:to>
      <xdr:col>2</xdr:col>
      <xdr:colOff>323850</xdr:colOff>
      <xdr:row>22</xdr:row>
      <xdr:rowOff>581025</xdr:rowOff>
    </xdr:to>
    <xdr:sp>
      <xdr:nvSpPr>
        <xdr:cNvPr id="44" name="AutoShape 44"/>
        <xdr:cNvSpPr>
          <a:spLocks/>
        </xdr:cNvSpPr>
      </xdr:nvSpPr>
      <xdr:spPr>
        <a:xfrm>
          <a:off x="1276350" y="7943850"/>
          <a:ext cx="2381250" cy="581025"/>
        </a:xfrm>
        <a:prstGeom prst="wedgeRoundRectCallout">
          <a:avLst>
            <a:gd name="adj1" fmla="val 35601"/>
            <a:gd name="adj2" fmla="val -97541"/>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この枠内は、体力のある人を優先してください。</a:t>
          </a:r>
        </a:p>
      </xdr:txBody>
    </xdr:sp>
    <xdr:clientData/>
  </xdr:twoCellAnchor>
  <xdr:twoCellAnchor>
    <xdr:from>
      <xdr:col>1</xdr:col>
      <xdr:colOff>2009775</xdr:colOff>
      <xdr:row>25</xdr:row>
      <xdr:rowOff>9525</xdr:rowOff>
    </xdr:from>
    <xdr:to>
      <xdr:col>3</xdr:col>
      <xdr:colOff>247650</xdr:colOff>
      <xdr:row>25</xdr:row>
      <xdr:rowOff>600075</xdr:rowOff>
    </xdr:to>
    <xdr:sp>
      <xdr:nvSpPr>
        <xdr:cNvPr id="45" name="AutoShape 45"/>
        <xdr:cNvSpPr>
          <a:spLocks/>
        </xdr:cNvSpPr>
      </xdr:nvSpPr>
      <xdr:spPr>
        <a:xfrm>
          <a:off x="3009900" y="9401175"/>
          <a:ext cx="2905125" cy="581025"/>
        </a:xfrm>
        <a:prstGeom prst="wedgeRoundRectCallout">
          <a:avLst>
            <a:gd name="adj1" fmla="val 48129"/>
            <a:gd name="adj2" fmla="val -75583"/>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この艇に乗る指導者の氏名の</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前には☆印をつけてください。</a:t>
          </a:r>
        </a:p>
      </xdr:txBody>
    </xdr:sp>
    <xdr:clientData/>
  </xdr:twoCellAnchor>
  <xdr:twoCellAnchor>
    <xdr:from>
      <xdr:col>2</xdr:col>
      <xdr:colOff>1724025</xdr:colOff>
      <xdr:row>2</xdr:row>
      <xdr:rowOff>38100</xdr:rowOff>
    </xdr:from>
    <xdr:to>
      <xdr:col>3</xdr:col>
      <xdr:colOff>314325</xdr:colOff>
      <xdr:row>3</xdr:row>
      <xdr:rowOff>152400</xdr:rowOff>
    </xdr:to>
    <xdr:sp>
      <xdr:nvSpPr>
        <xdr:cNvPr id="46" name="Oval 46"/>
        <xdr:cNvSpPr>
          <a:spLocks/>
        </xdr:cNvSpPr>
      </xdr:nvSpPr>
      <xdr:spPr>
        <a:xfrm>
          <a:off x="5057775" y="590550"/>
          <a:ext cx="923925" cy="276225"/>
        </a:xfrm>
        <a:prstGeom prst="ellipse">
          <a:avLst/>
        </a:prstGeom>
        <a:solidFill>
          <a:srgbClr val="CCFFFF">
            <a:alpha val="0"/>
          </a:srgbClr>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1752600</xdr:colOff>
      <xdr:row>9</xdr:row>
      <xdr:rowOff>133350</xdr:rowOff>
    </xdr:from>
    <xdr:to>
      <xdr:col>2</xdr:col>
      <xdr:colOff>247650</xdr:colOff>
      <xdr:row>10</xdr:row>
      <xdr:rowOff>581025</xdr:rowOff>
    </xdr:to>
    <xdr:sp>
      <xdr:nvSpPr>
        <xdr:cNvPr id="47" name="Oval 47"/>
        <xdr:cNvSpPr>
          <a:spLocks/>
        </xdr:cNvSpPr>
      </xdr:nvSpPr>
      <xdr:spPr>
        <a:xfrm>
          <a:off x="2752725" y="2114550"/>
          <a:ext cx="828675" cy="619125"/>
        </a:xfrm>
        <a:prstGeom prst="ellipse">
          <a:avLst/>
        </a:prstGeom>
        <a:solidFill>
          <a:srgbClr val="CCFFFF">
            <a:alpha val="0"/>
          </a:srgbClr>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10</xdr:row>
      <xdr:rowOff>57150</xdr:rowOff>
    </xdr:from>
    <xdr:to>
      <xdr:col>3</xdr:col>
      <xdr:colOff>1714500</xdr:colOff>
      <xdr:row>11</xdr:row>
      <xdr:rowOff>9525</xdr:rowOff>
    </xdr:to>
    <xdr:sp>
      <xdr:nvSpPr>
        <xdr:cNvPr id="48" name="Oval 48"/>
        <xdr:cNvSpPr>
          <a:spLocks/>
        </xdr:cNvSpPr>
      </xdr:nvSpPr>
      <xdr:spPr>
        <a:xfrm>
          <a:off x="6334125" y="2209800"/>
          <a:ext cx="1047750" cy="581025"/>
        </a:xfrm>
        <a:prstGeom prst="ellipse">
          <a:avLst/>
        </a:prstGeom>
        <a:solidFill>
          <a:srgbClr val="CCFFFF">
            <a:alpha val="0"/>
          </a:srgbClr>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600075</xdr:colOff>
      <xdr:row>11</xdr:row>
      <xdr:rowOff>381000</xdr:rowOff>
    </xdr:from>
    <xdr:to>
      <xdr:col>2</xdr:col>
      <xdr:colOff>581025</xdr:colOff>
      <xdr:row>12</xdr:row>
      <xdr:rowOff>323850</xdr:rowOff>
    </xdr:to>
    <xdr:sp>
      <xdr:nvSpPr>
        <xdr:cNvPr id="49" name="AutoShape 49"/>
        <xdr:cNvSpPr>
          <a:spLocks/>
        </xdr:cNvSpPr>
      </xdr:nvSpPr>
      <xdr:spPr>
        <a:xfrm>
          <a:off x="600075" y="3162300"/>
          <a:ext cx="3314700" cy="571500"/>
        </a:xfrm>
        <a:prstGeom prst="wedgeRoundRectCallout">
          <a:avLst>
            <a:gd name="adj1" fmla="val 40611"/>
            <a:gd name="adj2" fmla="val -130486"/>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人数により前半・後半に分ける際は、</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○で印をしてください。</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104775</xdr:rowOff>
    </xdr:from>
    <xdr:to>
      <xdr:col>5</xdr:col>
      <xdr:colOff>9525</xdr:colOff>
      <xdr:row>1</xdr:row>
      <xdr:rowOff>57150</xdr:rowOff>
    </xdr:to>
    <xdr:sp>
      <xdr:nvSpPr>
        <xdr:cNvPr id="1" name="Text Box 55"/>
        <xdr:cNvSpPr txBox="1">
          <a:spLocks noChangeArrowheads="1"/>
        </xdr:cNvSpPr>
      </xdr:nvSpPr>
      <xdr:spPr>
        <a:xfrm>
          <a:off x="10344150" y="104775"/>
          <a:ext cx="0" cy="342900"/>
        </a:xfrm>
        <a:prstGeom prst="rect">
          <a:avLst/>
        </a:prstGeom>
        <a:no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別紙５</a:t>
          </a:r>
        </a:p>
      </xdr:txBody>
    </xdr:sp>
    <xdr:clientData/>
  </xdr:twoCellAnchor>
  <xdr:twoCellAnchor>
    <xdr:from>
      <xdr:col>1</xdr:col>
      <xdr:colOff>9525</xdr:colOff>
      <xdr:row>1</xdr:row>
      <xdr:rowOff>161925</xdr:rowOff>
    </xdr:from>
    <xdr:to>
      <xdr:col>4</xdr:col>
      <xdr:colOff>2295525</xdr:colOff>
      <xdr:row>8</xdr:row>
      <xdr:rowOff>114300</xdr:rowOff>
    </xdr:to>
    <xdr:sp>
      <xdr:nvSpPr>
        <xdr:cNvPr id="2" name="AutoShape 2"/>
        <xdr:cNvSpPr>
          <a:spLocks/>
        </xdr:cNvSpPr>
      </xdr:nvSpPr>
      <xdr:spPr>
        <a:xfrm>
          <a:off x="1009650" y="552450"/>
          <a:ext cx="9286875" cy="1381125"/>
        </a:xfrm>
        <a:prstGeom prst="roundRect">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0</xdr:rowOff>
    </xdr:from>
    <xdr:to>
      <xdr:col>5</xdr:col>
      <xdr:colOff>0</xdr:colOff>
      <xdr:row>30</xdr:row>
      <xdr:rowOff>0</xdr:rowOff>
    </xdr:to>
    <xdr:sp>
      <xdr:nvSpPr>
        <xdr:cNvPr id="3" name="Text Box 55"/>
        <xdr:cNvSpPr txBox="1">
          <a:spLocks noChangeArrowheads="1"/>
        </xdr:cNvSpPr>
      </xdr:nvSpPr>
      <xdr:spPr>
        <a:xfrm>
          <a:off x="10334625" y="12134850"/>
          <a:ext cx="0" cy="0"/>
        </a:xfrm>
        <a:prstGeom prst="rect">
          <a:avLst/>
        </a:prstGeom>
        <a:noFill/>
        <a:ln w="9525" cmpd="sng">
          <a:noFill/>
        </a:ln>
      </xdr:spPr>
      <xdr:txBody>
        <a:bodyPr vertOverflow="clip" wrap="square" lIns="36576" tIns="22860" rIns="0" bIns="0" vert="vert"/>
        <a:p>
          <a:pPr algn="l">
            <a:defRPr/>
          </a:pPr>
          <a:r>
            <a:rPr lang="en-US" cap="none" sz="2200" b="1" i="0" u="none" baseline="0">
              <a:solidFill>
                <a:srgbClr val="000000"/>
              </a:solidFill>
              <a:latin typeface="ＭＳ Ｐゴシック"/>
              <a:ea typeface="ＭＳ Ｐゴシック"/>
              <a:cs typeface="ＭＳ Ｐゴシック"/>
            </a:rPr>
            <a:t>　記入例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9525</xdr:rowOff>
    </xdr:from>
    <xdr:to>
      <xdr:col>13</xdr:col>
      <xdr:colOff>152400</xdr:colOff>
      <xdr:row>8</xdr:row>
      <xdr:rowOff>104775</xdr:rowOff>
    </xdr:to>
    <xdr:sp>
      <xdr:nvSpPr>
        <xdr:cNvPr id="1" name="AutoShape 1025"/>
        <xdr:cNvSpPr>
          <a:spLocks/>
        </xdr:cNvSpPr>
      </xdr:nvSpPr>
      <xdr:spPr>
        <a:xfrm>
          <a:off x="409575" y="723900"/>
          <a:ext cx="7038975" cy="1809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8</xdr:row>
      <xdr:rowOff>238125</xdr:rowOff>
    </xdr:from>
    <xdr:to>
      <xdr:col>4</xdr:col>
      <xdr:colOff>457200</xdr:colOff>
      <xdr:row>9</xdr:row>
      <xdr:rowOff>238125</xdr:rowOff>
    </xdr:to>
    <xdr:sp>
      <xdr:nvSpPr>
        <xdr:cNvPr id="2" name="AutoShape 1026"/>
        <xdr:cNvSpPr>
          <a:spLocks/>
        </xdr:cNvSpPr>
      </xdr:nvSpPr>
      <xdr:spPr>
        <a:xfrm>
          <a:off x="533400" y="2667000"/>
          <a:ext cx="2143125" cy="276225"/>
        </a:xfrm>
        <a:prstGeom prst="wedgeRoundRectCallout">
          <a:avLst>
            <a:gd name="adj1" fmla="val 21555"/>
            <a:gd name="adj2" fmla="val -115518"/>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必要事項を御記入ください。</a:t>
          </a:r>
        </a:p>
      </xdr:txBody>
    </xdr:sp>
    <xdr:clientData/>
  </xdr:twoCellAnchor>
  <xdr:twoCellAnchor>
    <xdr:from>
      <xdr:col>1</xdr:col>
      <xdr:colOff>161925</xdr:colOff>
      <xdr:row>26</xdr:row>
      <xdr:rowOff>266700</xdr:rowOff>
    </xdr:from>
    <xdr:to>
      <xdr:col>12</xdr:col>
      <xdr:colOff>123825</xdr:colOff>
      <xdr:row>28</xdr:row>
      <xdr:rowOff>0</xdr:rowOff>
    </xdr:to>
    <xdr:sp>
      <xdr:nvSpPr>
        <xdr:cNvPr id="3" name="AutoShape 1027"/>
        <xdr:cNvSpPr>
          <a:spLocks/>
        </xdr:cNvSpPr>
      </xdr:nvSpPr>
      <xdr:spPr>
        <a:xfrm>
          <a:off x="638175" y="7648575"/>
          <a:ext cx="6048375" cy="438150"/>
        </a:xfrm>
        <a:prstGeom prst="wedgeRoundRectCallout">
          <a:avLst>
            <a:gd name="adj1" fmla="val -20541"/>
            <a:gd name="adj2" fmla="val -94231"/>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該当箇所に乗船する研修生の氏名（性別）を御記入ください。　男は○　女は△</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緊急時対応のため、すべてカタカナで御記入ください。</a:t>
          </a:r>
        </a:p>
      </xdr:txBody>
    </xdr:sp>
    <xdr:clientData/>
  </xdr:twoCellAnchor>
  <xdr:twoCellAnchor>
    <xdr:from>
      <xdr:col>6</xdr:col>
      <xdr:colOff>200025</xdr:colOff>
      <xdr:row>30</xdr:row>
      <xdr:rowOff>0</xdr:rowOff>
    </xdr:from>
    <xdr:to>
      <xdr:col>10</xdr:col>
      <xdr:colOff>190500</xdr:colOff>
      <xdr:row>30</xdr:row>
      <xdr:rowOff>0</xdr:rowOff>
    </xdr:to>
    <xdr:sp>
      <xdr:nvSpPr>
        <xdr:cNvPr id="4" name="Text Box 1028"/>
        <xdr:cNvSpPr txBox="1">
          <a:spLocks noChangeArrowheads="1"/>
        </xdr:cNvSpPr>
      </xdr:nvSpPr>
      <xdr:spPr>
        <a:xfrm>
          <a:off x="3886200" y="8620125"/>
          <a:ext cx="185737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９</a:t>
          </a:r>
        </a:p>
      </xdr:txBody>
    </xdr:sp>
    <xdr:clientData/>
  </xdr:twoCellAnchor>
  <xdr:twoCellAnchor>
    <xdr:from>
      <xdr:col>11</xdr:col>
      <xdr:colOff>733425</xdr:colOff>
      <xdr:row>0</xdr:row>
      <xdr:rowOff>19050</xdr:rowOff>
    </xdr:from>
    <xdr:to>
      <xdr:col>14</xdr:col>
      <xdr:colOff>0</xdr:colOff>
      <xdr:row>0</xdr:row>
      <xdr:rowOff>314325</xdr:rowOff>
    </xdr:to>
    <xdr:sp>
      <xdr:nvSpPr>
        <xdr:cNvPr id="5" name="Text Box 1029"/>
        <xdr:cNvSpPr txBox="1">
          <a:spLocks noChangeArrowheads="1"/>
        </xdr:cNvSpPr>
      </xdr:nvSpPr>
      <xdr:spPr>
        <a:xfrm>
          <a:off x="6562725" y="19050"/>
          <a:ext cx="1066800" cy="295275"/>
        </a:xfrm>
        <a:prstGeom prst="rect">
          <a:avLst/>
        </a:prstGeom>
        <a:noFill/>
        <a:ln w="19050" cmpd="sng">
          <a:solidFill>
            <a:srgbClr val="000000"/>
          </a:solidFill>
          <a:headEnd type="none"/>
          <a:tailEnd type="none"/>
        </a:ln>
      </xdr:spPr>
      <xdr:txBody>
        <a:bodyPr vertOverflow="clip" wrap="square" lIns="45720" tIns="22860" rIns="45720" bIns="22860" anchor="ctr"/>
        <a:p>
          <a:pPr algn="ctr">
            <a:defRPr/>
          </a:pPr>
          <a:r>
            <a:rPr lang="en-US" cap="none" sz="1200" b="1" i="0" u="none" baseline="0">
              <a:solidFill>
                <a:srgbClr val="000000"/>
              </a:solidFill>
              <a:latin typeface="ＭＳ Ｐゴシック"/>
              <a:ea typeface="ＭＳ Ｐゴシック"/>
              <a:cs typeface="ＭＳ Ｐゴシック"/>
            </a:rPr>
            <a:t>記入例</a:t>
          </a:r>
        </a:p>
      </xdr:txBody>
    </xdr:sp>
    <xdr:clientData/>
  </xdr:twoCellAnchor>
  <xdr:twoCellAnchor>
    <xdr:from>
      <xdr:col>8</xdr:col>
      <xdr:colOff>409575</xdr:colOff>
      <xdr:row>19</xdr:row>
      <xdr:rowOff>257175</xdr:rowOff>
    </xdr:from>
    <xdr:to>
      <xdr:col>12</xdr:col>
      <xdr:colOff>219075</xdr:colOff>
      <xdr:row>21</xdr:row>
      <xdr:rowOff>180975</xdr:rowOff>
    </xdr:to>
    <xdr:sp>
      <xdr:nvSpPr>
        <xdr:cNvPr id="6" name="AutoShape 1030"/>
        <xdr:cNvSpPr>
          <a:spLocks/>
        </xdr:cNvSpPr>
      </xdr:nvSpPr>
      <xdr:spPr>
        <a:xfrm>
          <a:off x="4495800" y="5772150"/>
          <a:ext cx="2286000" cy="466725"/>
        </a:xfrm>
        <a:prstGeom prst="wedgeRoundRectCallout">
          <a:avLst>
            <a:gd name="adj1" fmla="val 24166"/>
            <a:gd name="adj2" fmla="val 101018"/>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この艇に乗る指導者の氏名の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前には☆印をつけてください。</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9525</xdr:rowOff>
    </xdr:from>
    <xdr:to>
      <xdr:col>13</xdr:col>
      <xdr:colOff>152400</xdr:colOff>
      <xdr:row>8</xdr:row>
      <xdr:rowOff>104775</xdr:rowOff>
    </xdr:to>
    <xdr:sp>
      <xdr:nvSpPr>
        <xdr:cNvPr id="1" name="AutoShape 1"/>
        <xdr:cNvSpPr>
          <a:spLocks/>
        </xdr:cNvSpPr>
      </xdr:nvSpPr>
      <xdr:spPr>
        <a:xfrm>
          <a:off x="409575" y="723900"/>
          <a:ext cx="7038975" cy="18097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28</xdr:row>
      <xdr:rowOff>0</xdr:rowOff>
    </xdr:from>
    <xdr:to>
      <xdr:col>10</xdr:col>
      <xdr:colOff>190500</xdr:colOff>
      <xdr:row>28</xdr:row>
      <xdr:rowOff>0</xdr:rowOff>
    </xdr:to>
    <xdr:sp>
      <xdr:nvSpPr>
        <xdr:cNvPr id="2" name="Text Box 2"/>
        <xdr:cNvSpPr txBox="1">
          <a:spLocks noChangeArrowheads="1"/>
        </xdr:cNvSpPr>
      </xdr:nvSpPr>
      <xdr:spPr>
        <a:xfrm>
          <a:off x="3886200" y="8724900"/>
          <a:ext cx="1857375"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９</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47625</xdr:rowOff>
    </xdr:from>
    <xdr:to>
      <xdr:col>10</xdr:col>
      <xdr:colOff>161925</xdr:colOff>
      <xdr:row>7</xdr:row>
      <xdr:rowOff>133350</xdr:rowOff>
    </xdr:to>
    <xdr:sp>
      <xdr:nvSpPr>
        <xdr:cNvPr id="1" name="AutoShape 1"/>
        <xdr:cNvSpPr>
          <a:spLocks/>
        </xdr:cNvSpPr>
      </xdr:nvSpPr>
      <xdr:spPr>
        <a:xfrm>
          <a:off x="276225" y="342900"/>
          <a:ext cx="7143750" cy="17049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7</xdr:row>
      <xdr:rowOff>295275</xdr:rowOff>
    </xdr:from>
    <xdr:to>
      <xdr:col>2</xdr:col>
      <xdr:colOff>523875</xdr:colOff>
      <xdr:row>8</xdr:row>
      <xdr:rowOff>228600</xdr:rowOff>
    </xdr:to>
    <xdr:sp>
      <xdr:nvSpPr>
        <xdr:cNvPr id="2" name="AutoShape 2"/>
        <xdr:cNvSpPr>
          <a:spLocks/>
        </xdr:cNvSpPr>
      </xdr:nvSpPr>
      <xdr:spPr>
        <a:xfrm>
          <a:off x="447675" y="2209800"/>
          <a:ext cx="1390650" cy="447675"/>
        </a:xfrm>
        <a:prstGeom prst="wedgeRoundRectCallout">
          <a:avLst>
            <a:gd name="adj1" fmla="val 40412"/>
            <a:gd name="adj2" fmla="val -14787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必要事項を御記入ください。</a:t>
          </a:r>
        </a:p>
      </xdr:txBody>
    </xdr:sp>
    <xdr:clientData/>
  </xdr:twoCellAnchor>
  <xdr:twoCellAnchor>
    <xdr:from>
      <xdr:col>2</xdr:col>
      <xdr:colOff>600075</xdr:colOff>
      <xdr:row>7</xdr:row>
      <xdr:rowOff>342900</xdr:rowOff>
    </xdr:from>
    <xdr:to>
      <xdr:col>10</xdr:col>
      <xdr:colOff>161925</xdr:colOff>
      <xdr:row>30</xdr:row>
      <xdr:rowOff>0</xdr:rowOff>
    </xdr:to>
    <xdr:sp>
      <xdr:nvSpPr>
        <xdr:cNvPr id="3" name="Rectangle 3"/>
        <xdr:cNvSpPr>
          <a:spLocks/>
        </xdr:cNvSpPr>
      </xdr:nvSpPr>
      <xdr:spPr>
        <a:xfrm>
          <a:off x="1914525" y="2257425"/>
          <a:ext cx="5505450" cy="62769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13</xdr:row>
      <xdr:rowOff>209550</xdr:rowOff>
    </xdr:from>
    <xdr:to>
      <xdr:col>9</xdr:col>
      <xdr:colOff>95250</xdr:colOff>
      <xdr:row>16</xdr:row>
      <xdr:rowOff>200025</xdr:rowOff>
    </xdr:to>
    <xdr:sp>
      <xdr:nvSpPr>
        <xdr:cNvPr id="4" name="AutoShape 4"/>
        <xdr:cNvSpPr>
          <a:spLocks/>
        </xdr:cNvSpPr>
      </xdr:nvSpPr>
      <xdr:spPr>
        <a:xfrm>
          <a:off x="933450" y="4019550"/>
          <a:ext cx="6324600" cy="819150"/>
        </a:xfrm>
        <a:prstGeom prst="wedgeRoundRectCallout">
          <a:avLst>
            <a:gd name="adj1" fmla="val -19180"/>
            <a:gd name="adj2" fmla="val -79069"/>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乗船される研修生、指導者の氏名（カタカナフルネーム）および性別を御記入ください。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男子は○　女子は△</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必ず各艇２名以上になるように配置してください。人数が足りない場合は、指導者で</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人数を調整してください。</a:t>
          </a:r>
        </a:p>
      </xdr:txBody>
    </xdr:sp>
    <xdr:clientData/>
  </xdr:twoCellAnchor>
  <xdr:twoCellAnchor>
    <xdr:from>
      <xdr:col>6</xdr:col>
      <xdr:colOff>561975</xdr:colOff>
      <xdr:row>10</xdr:row>
      <xdr:rowOff>200025</xdr:rowOff>
    </xdr:from>
    <xdr:to>
      <xdr:col>8</xdr:col>
      <xdr:colOff>981075</xdr:colOff>
      <xdr:row>12</xdr:row>
      <xdr:rowOff>28575</xdr:rowOff>
    </xdr:to>
    <xdr:sp>
      <xdr:nvSpPr>
        <xdr:cNvPr id="5" name="AutoShape 5"/>
        <xdr:cNvSpPr>
          <a:spLocks/>
        </xdr:cNvSpPr>
      </xdr:nvSpPr>
      <xdr:spPr>
        <a:xfrm>
          <a:off x="4810125" y="3181350"/>
          <a:ext cx="2114550" cy="381000"/>
        </a:xfrm>
        <a:prstGeom prst="wedgeRoundRectCallout">
          <a:avLst>
            <a:gd name="adj1" fmla="val 19819"/>
            <a:gd name="adj2" fmla="val -9750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この艇に乗る指導者の氏名の</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前には☆印をつけてください。</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285750</xdr:rowOff>
    </xdr:from>
    <xdr:to>
      <xdr:col>10</xdr:col>
      <xdr:colOff>133350</xdr:colOff>
      <xdr:row>7</xdr:row>
      <xdr:rowOff>76200</xdr:rowOff>
    </xdr:to>
    <xdr:sp>
      <xdr:nvSpPr>
        <xdr:cNvPr id="1" name="AutoShape 1"/>
        <xdr:cNvSpPr>
          <a:spLocks/>
        </xdr:cNvSpPr>
      </xdr:nvSpPr>
      <xdr:spPr>
        <a:xfrm>
          <a:off x="247650" y="285750"/>
          <a:ext cx="7143750" cy="17049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xdr:row>
      <xdr:rowOff>342900</xdr:rowOff>
    </xdr:from>
    <xdr:to>
      <xdr:col>10</xdr:col>
      <xdr:colOff>161925</xdr:colOff>
      <xdr:row>30</xdr:row>
      <xdr:rowOff>0</xdr:rowOff>
    </xdr:to>
    <xdr:sp>
      <xdr:nvSpPr>
        <xdr:cNvPr id="2" name="Rectangle 2"/>
        <xdr:cNvSpPr>
          <a:spLocks/>
        </xdr:cNvSpPr>
      </xdr:nvSpPr>
      <xdr:spPr>
        <a:xfrm>
          <a:off x="1914525" y="2257425"/>
          <a:ext cx="5505450" cy="62769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28575</xdr:colOff>
      <xdr:row>27</xdr:row>
      <xdr:rowOff>0</xdr:rowOff>
    </xdr:from>
    <xdr:to>
      <xdr:col>50</xdr:col>
      <xdr:colOff>85725</xdr:colOff>
      <xdr:row>27</xdr:row>
      <xdr:rowOff>209550</xdr:rowOff>
    </xdr:to>
    <xdr:sp>
      <xdr:nvSpPr>
        <xdr:cNvPr id="1" name="Oval 2"/>
        <xdr:cNvSpPr>
          <a:spLocks/>
        </xdr:cNvSpPr>
      </xdr:nvSpPr>
      <xdr:spPr>
        <a:xfrm>
          <a:off x="8429625" y="4695825"/>
          <a:ext cx="228600"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27</xdr:row>
      <xdr:rowOff>0</xdr:rowOff>
    </xdr:from>
    <xdr:to>
      <xdr:col>50</xdr:col>
      <xdr:colOff>85725</xdr:colOff>
      <xdr:row>27</xdr:row>
      <xdr:rowOff>133350</xdr:rowOff>
    </xdr:to>
    <xdr:sp>
      <xdr:nvSpPr>
        <xdr:cNvPr id="2" name="Oval 2"/>
        <xdr:cNvSpPr>
          <a:spLocks/>
        </xdr:cNvSpPr>
      </xdr:nvSpPr>
      <xdr:spPr>
        <a:xfrm>
          <a:off x="8429625" y="4695825"/>
          <a:ext cx="22860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17</xdr:row>
      <xdr:rowOff>190500</xdr:rowOff>
    </xdr:from>
    <xdr:to>
      <xdr:col>35</xdr:col>
      <xdr:colOff>342900</xdr:colOff>
      <xdr:row>20</xdr:row>
      <xdr:rowOff>161925</xdr:rowOff>
    </xdr:to>
    <xdr:sp>
      <xdr:nvSpPr>
        <xdr:cNvPr id="1" name="AutoShape 1"/>
        <xdr:cNvSpPr>
          <a:spLocks/>
        </xdr:cNvSpPr>
      </xdr:nvSpPr>
      <xdr:spPr>
        <a:xfrm>
          <a:off x="11191875" y="3086100"/>
          <a:ext cx="2286000" cy="676275"/>
        </a:xfrm>
        <a:prstGeom prst="wedgeRectCallout">
          <a:avLst>
            <a:gd name="adj1" fmla="val -8333"/>
            <a:gd name="adj2" fmla="val -725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指定文字列を貼り付ける場合は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形式を選択して貼り付け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にすると罫線・書式がずれません。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17</xdr:row>
      <xdr:rowOff>0</xdr:rowOff>
    </xdr:from>
    <xdr:to>
      <xdr:col>35</xdr:col>
      <xdr:colOff>447675</xdr:colOff>
      <xdr:row>19</xdr:row>
      <xdr:rowOff>276225</xdr:rowOff>
    </xdr:to>
    <xdr:sp>
      <xdr:nvSpPr>
        <xdr:cNvPr id="1" name="AutoShape 1"/>
        <xdr:cNvSpPr>
          <a:spLocks/>
        </xdr:cNvSpPr>
      </xdr:nvSpPr>
      <xdr:spPr>
        <a:xfrm>
          <a:off x="11229975" y="2876550"/>
          <a:ext cx="2543175" cy="704850"/>
        </a:xfrm>
        <a:prstGeom prst="wedgeRectCallout">
          <a:avLst>
            <a:gd name="adj1" fmla="val -27527"/>
            <a:gd name="adj2" fmla="val -10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指定文字列を貼り付ける場合は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形式を選択して貼り付け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にすると罫線・書式がずれません。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3</xdr:row>
      <xdr:rowOff>66675</xdr:rowOff>
    </xdr:from>
    <xdr:to>
      <xdr:col>7</xdr:col>
      <xdr:colOff>38100</xdr:colOff>
      <xdr:row>3</xdr:row>
      <xdr:rowOff>247650</xdr:rowOff>
    </xdr:to>
    <xdr:sp>
      <xdr:nvSpPr>
        <xdr:cNvPr id="1" name="AutoShape 1"/>
        <xdr:cNvSpPr>
          <a:spLocks/>
        </xdr:cNvSpPr>
      </xdr:nvSpPr>
      <xdr:spPr>
        <a:xfrm>
          <a:off x="7486650" y="676275"/>
          <a:ext cx="228600" cy="180975"/>
        </a:xfrm>
        <a:prstGeom prst="flowChartConnecto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3</xdr:row>
      <xdr:rowOff>66675</xdr:rowOff>
    </xdr:from>
    <xdr:to>
      <xdr:col>7</xdr:col>
      <xdr:colOff>38100</xdr:colOff>
      <xdr:row>3</xdr:row>
      <xdr:rowOff>247650</xdr:rowOff>
    </xdr:to>
    <xdr:sp>
      <xdr:nvSpPr>
        <xdr:cNvPr id="2" name="AutoShape 2"/>
        <xdr:cNvSpPr>
          <a:spLocks/>
        </xdr:cNvSpPr>
      </xdr:nvSpPr>
      <xdr:spPr>
        <a:xfrm>
          <a:off x="7486650" y="676275"/>
          <a:ext cx="228600" cy="180975"/>
        </a:xfrm>
        <a:prstGeom prst="flowChartConnecto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3</xdr:row>
      <xdr:rowOff>66675</xdr:rowOff>
    </xdr:from>
    <xdr:to>
      <xdr:col>7</xdr:col>
      <xdr:colOff>38100</xdr:colOff>
      <xdr:row>3</xdr:row>
      <xdr:rowOff>247650</xdr:rowOff>
    </xdr:to>
    <xdr:sp>
      <xdr:nvSpPr>
        <xdr:cNvPr id="3" name="AutoShape 3"/>
        <xdr:cNvSpPr>
          <a:spLocks/>
        </xdr:cNvSpPr>
      </xdr:nvSpPr>
      <xdr:spPr>
        <a:xfrm>
          <a:off x="7486650" y="676275"/>
          <a:ext cx="228600" cy="180975"/>
        </a:xfrm>
        <a:prstGeom prst="flowChartConnecto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45</xdr:row>
      <xdr:rowOff>28575</xdr:rowOff>
    </xdr:from>
    <xdr:to>
      <xdr:col>3</xdr:col>
      <xdr:colOff>733425</xdr:colOff>
      <xdr:row>45</xdr:row>
      <xdr:rowOff>228600</xdr:rowOff>
    </xdr:to>
    <xdr:sp>
      <xdr:nvSpPr>
        <xdr:cNvPr id="4" name="Oval 4"/>
        <xdr:cNvSpPr>
          <a:spLocks/>
        </xdr:cNvSpPr>
      </xdr:nvSpPr>
      <xdr:spPr>
        <a:xfrm>
          <a:off x="3552825" y="10668000"/>
          <a:ext cx="438150"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51</xdr:row>
      <xdr:rowOff>66675</xdr:rowOff>
    </xdr:from>
    <xdr:to>
      <xdr:col>7</xdr:col>
      <xdr:colOff>971550</xdr:colOff>
      <xdr:row>55</xdr:row>
      <xdr:rowOff>57150</xdr:rowOff>
    </xdr:to>
    <xdr:sp>
      <xdr:nvSpPr>
        <xdr:cNvPr id="5" name="Rectangle 2"/>
        <xdr:cNvSpPr>
          <a:spLocks/>
        </xdr:cNvSpPr>
      </xdr:nvSpPr>
      <xdr:spPr>
        <a:xfrm>
          <a:off x="114300" y="11811000"/>
          <a:ext cx="8534400" cy="8096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《アレルギーの対応について》</a:t>
          </a:r>
          <a:r>
            <a:rPr lang="en-US" cap="none" sz="1200" b="0" i="0" u="none" baseline="0">
              <a:solidFill>
                <a:srgbClr val="000000"/>
              </a:solidFill>
            </a:rPr>
            <a:t>
</a:t>
          </a:r>
          <a:r>
            <a:rPr lang="en-US" cap="none" sz="1200" b="0" i="0" u="none" baseline="0">
              <a:solidFill>
                <a:srgbClr val="000000"/>
              </a:solidFill>
            </a:rPr>
            <a:t>■利用者様の中で、食物アレルギー｢有り」に〇を付けた方は</a:t>
          </a:r>
          <a:r>
            <a:rPr lang="en-US" cap="none" sz="1200" b="0" i="0" u="none" baseline="0">
              <a:solidFill>
                <a:srgbClr val="000000"/>
              </a:solidFill>
            </a:rPr>
            <a:t>(</a:t>
          </a:r>
          <a:r>
            <a:rPr lang="en-US" cap="none" sz="1200" b="0" i="0" u="none" baseline="0">
              <a:solidFill>
                <a:srgbClr val="000000"/>
              </a:solidFill>
            </a:rPr>
            <a:t>別紙１</a:t>
          </a:r>
          <a:r>
            <a:rPr lang="en-US" cap="none" sz="1200" b="0" i="0" u="none" baseline="0">
              <a:solidFill>
                <a:srgbClr val="000000"/>
              </a:solidFill>
            </a:rPr>
            <a:t>)</a:t>
          </a:r>
          <a:r>
            <a:rPr lang="en-US" cap="none" sz="1200" b="0" i="0" u="none" baseline="0">
              <a:solidFill>
                <a:srgbClr val="000000"/>
              </a:solidFill>
            </a:rPr>
            <a:t>のアレルギー対応表にご記載ください。</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アレルギー対応表はご利用日の</a:t>
          </a:r>
          <a:r>
            <a:rPr lang="en-US" cap="none" sz="1200" b="0" i="0" u="sng" baseline="0">
              <a:solidFill>
                <a:srgbClr val="000000"/>
              </a:solidFill>
            </a:rPr>
            <a:t>１週間前まで</a:t>
          </a:r>
          <a:r>
            <a:rPr lang="en-US" cap="none" sz="1200" b="0" i="0" u="none" baseline="0">
              <a:solidFill>
                <a:srgbClr val="000000"/>
              </a:solidFill>
            </a:rPr>
            <a:t>に青年の家へ郵送又は</a:t>
          </a:r>
          <a:r>
            <a:rPr lang="en-US" cap="none" sz="1200" b="0" i="0" u="none" baseline="0">
              <a:solidFill>
                <a:srgbClr val="000000"/>
              </a:solidFill>
            </a:rPr>
            <a:t>FAX</a:t>
          </a:r>
          <a:r>
            <a:rPr lang="en-US" cap="none" sz="1200" b="0" i="0" u="none" baseline="0">
              <a:solidFill>
                <a:srgbClr val="000000"/>
              </a:solidFill>
            </a:rPr>
            <a:t>してください。　</a:t>
          </a:r>
          <a:r>
            <a:rPr lang="en-US" cap="none" sz="1200" b="1" i="0" u="sng" baseline="0">
              <a:solidFill>
                <a:srgbClr val="000000"/>
              </a:solidFill>
            </a:rPr>
            <a:t>FAX</a:t>
          </a:r>
          <a:r>
            <a:rPr lang="en-US" cap="none" sz="1200" b="1" i="0" u="sng" baseline="0">
              <a:solidFill>
                <a:srgbClr val="000000"/>
              </a:solidFill>
            </a:rPr>
            <a:t>　</a:t>
          </a:r>
          <a:r>
            <a:rPr lang="en-US" cap="none" sz="1200" b="1" i="0" u="sng" baseline="0">
              <a:solidFill>
                <a:srgbClr val="000000"/>
              </a:solidFill>
            </a:rPr>
            <a:t>053-526-0665
</a:t>
          </a:r>
          <a:r>
            <a:rPr lang="en-US" cap="none" sz="1200" b="0" i="0" u="none" baseline="0">
              <a:solidFill>
                <a:srgbClr val="000000"/>
              </a:solidFill>
            </a:rPr>
            <a:t>※</a:t>
          </a:r>
          <a:r>
            <a:rPr lang="en-US" cap="none" sz="1200" b="0" i="0" u="none" baseline="0">
              <a:solidFill>
                <a:srgbClr val="000000"/>
              </a:solidFill>
            </a:rPr>
            <a:t>アレルギー対応については、三ケ日青年の家食堂に連絡してください。　担当：近藤</a:t>
          </a:r>
          <a:r>
            <a:rPr lang="en-US" cap="none" sz="1200" b="1" i="0" u="none" baseline="0">
              <a:solidFill>
                <a:srgbClr val="000000"/>
              </a:solidFill>
            </a:rPr>
            <a:t>　</a:t>
          </a:r>
          <a:r>
            <a:rPr lang="en-US" cap="none" sz="1200" b="1" i="0" u="sng" baseline="0">
              <a:solidFill>
                <a:srgbClr val="000000"/>
              </a:solidFill>
            </a:rPr>
            <a:t>TEL 053-526-2877</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114300</xdr:colOff>
      <xdr:row>46</xdr:row>
      <xdr:rowOff>85725</xdr:rowOff>
    </xdr:from>
    <xdr:to>
      <xdr:col>7</xdr:col>
      <xdr:colOff>971550</xdr:colOff>
      <xdr:row>51</xdr:row>
      <xdr:rowOff>38100</xdr:rowOff>
    </xdr:to>
    <xdr:sp>
      <xdr:nvSpPr>
        <xdr:cNvPr id="6" name="Rectangle 3"/>
        <xdr:cNvSpPr>
          <a:spLocks/>
        </xdr:cNvSpPr>
      </xdr:nvSpPr>
      <xdr:spPr>
        <a:xfrm>
          <a:off x="114300" y="10972800"/>
          <a:ext cx="8534400" cy="8096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《食事数の注文・変更について》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■食事の注文はご利用日の３週間前までに青年の家へ提出してください。</a:t>
          </a:r>
          <a:r>
            <a:rPr lang="en-US" cap="none" sz="1200" b="0" i="0" u="none" baseline="0">
              <a:solidFill>
                <a:srgbClr val="000000"/>
              </a:solidFill>
            </a:rPr>
            <a:t>
</a:t>
          </a:r>
          <a:r>
            <a:rPr lang="en-US" cap="none" sz="1200" b="0" i="0" u="none" baseline="0">
              <a:solidFill>
                <a:srgbClr val="000000"/>
              </a:solidFill>
            </a:rPr>
            <a:t>■食事数の変更はご利用日の</a:t>
          </a:r>
          <a:r>
            <a:rPr lang="en-US" cap="none" sz="1200" b="0" i="0" u="none" baseline="0">
              <a:solidFill>
                <a:srgbClr val="000000"/>
              </a:solidFill>
            </a:rPr>
            <a:t>4</a:t>
          </a:r>
          <a:r>
            <a:rPr lang="en-US" cap="none" sz="1200" b="0" i="0" u="none" baseline="0">
              <a:solidFill>
                <a:srgbClr val="000000"/>
              </a:solidFill>
            </a:rPr>
            <a:t>日前の１２時までにご連絡ください。</a:t>
          </a:r>
          <a:r>
            <a:rPr lang="en-US" cap="none" sz="1200" b="0" i="0" u="none" baseline="0">
              <a:solidFill>
                <a:srgbClr val="000000"/>
              </a:solidFill>
            </a:rPr>
            <a:t>※</a:t>
          </a:r>
          <a:r>
            <a:rPr lang="en-US" cap="none" sz="1200" b="0" i="0" u="none" baseline="0">
              <a:solidFill>
                <a:srgbClr val="000000"/>
              </a:solidFill>
            </a:rPr>
            <a:t>それ以降はキャンセルできません。</a:t>
          </a:r>
          <a:r>
            <a:rPr lang="en-US" cap="none" sz="1200" b="0" i="0" u="none" baseline="0">
              <a:solidFill>
                <a:srgbClr val="000000"/>
              </a:solidFill>
            </a:rPr>
            <a:t>
</a:t>
          </a:r>
          <a:r>
            <a:rPr lang="en-US" cap="none" sz="1200" b="0" i="0" u="none" baseline="0">
              <a:solidFill>
                <a:srgbClr val="000000"/>
              </a:solidFill>
            </a:rPr>
            <a:t>■バーベキューの人数変更は</a:t>
          </a:r>
          <a:r>
            <a:rPr lang="en-US" cap="none" sz="1200" b="0" i="0" u="none" baseline="0">
              <a:solidFill>
                <a:srgbClr val="000000"/>
              </a:solidFill>
            </a:rPr>
            <a:t>1</a:t>
          </a:r>
          <a:r>
            <a:rPr lang="en-US" cap="none" sz="1200" b="0" i="0" u="none" baseline="0">
              <a:solidFill>
                <a:srgbClr val="000000"/>
              </a:solidFill>
            </a:rPr>
            <a:t>週間前の</a:t>
          </a:r>
          <a:r>
            <a:rPr lang="en-US" cap="none" sz="1200" b="0" i="0" u="none" baseline="0">
              <a:solidFill>
                <a:srgbClr val="000000"/>
              </a:solidFill>
            </a:rPr>
            <a:t>12</a:t>
          </a:r>
          <a:r>
            <a:rPr lang="en-US" cap="none" sz="1200" b="0" i="0" u="none" baseline="0">
              <a:solidFill>
                <a:srgbClr val="000000"/>
              </a:solidFill>
            </a:rPr>
            <a:t>時までにご連絡ください。</a:t>
          </a:r>
          <a:r>
            <a:rPr lang="en-US" cap="none" sz="1200" b="0" i="0" u="none" baseline="0">
              <a:solidFill>
                <a:srgbClr val="000000"/>
              </a:solidFill>
            </a:rPr>
            <a:t>※</a:t>
          </a:r>
          <a:r>
            <a:rPr lang="en-US" cap="none" sz="1200" b="0" i="0" u="none" baseline="0">
              <a:solidFill>
                <a:srgbClr val="000000"/>
              </a:solidFill>
            </a:rPr>
            <a:t>それ以降はキャンセルできません。</a:t>
          </a:r>
        </a:p>
      </xdr:txBody>
    </xdr:sp>
    <xdr:clientData/>
  </xdr:twoCellAnchor>
  <xdr:twoCellAnchor>
    <xdr:from>
      <xdr:col>6</xdr:col>
      <xdr:colOff>504825</xdr:colOff>
      <xdr:row>3</xdr:row>
      <xdr:rowOff>66675</xdr:rowOff>
    </xdr:from>
    <xdr:to>
      <xdr:col>7</xdr:col>
      <xdr:colOff>38100</xdr:colOff>
      <xdr:row>3</xdr:row>
      <xdr:rowOff>247650</xdr:rowOff>
    </xdr:to>
    <xdr:sp>
      <xdr:nvSpPr>
        <xdr:cNvPr id="7" name="AutoShape 7"/>
        <xdr:cNvSpPr>
          <a:spLocks/>
        </xdr:cNvSpPr>
      </xdr:nvSpPr>
      <xdr:spPr>
        <a:xfrm>
          <a:off x="7486650" y="676275"/>
          <a:ext cx="228600" cy="180975"/>
        </a:xfrm>
        <a:prstGeom prst="flowChartConnecto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45</xdr:row>
      <xdr:rowOff>28575</xdr:rowOff>
    </xdr:from>
    <xdr:to>
      <xdr:col>3</xdr:col>
      <xdr:colOff>733425</xdr:colOff>
      <xdr:row>45</xdr:row>
      <xdr:rowOff>228600</xdr:rowOff>
    </xdr:to>
    <xdr:sp>
      <xdr:nvSpPr>
        <xdr:cNvPr id="8" name="Oval 8"/>
        <xdr:cNvSpPr>
          <a:spLocks/>
        </xdr:cNvSpPr>
      </xdr:nvSpPr>
      <xdr:spPr>
        <a:xfrm>
          <a:off x="3552825" y="10668000"/>
          <a:ext cx="438150"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38100</xdr:rowOff>
    </xdr:from>
    <xdr:to>
      <xdr:col>7</xdr:col>
      <xdr:colOff>885825</xdr:colOff>
      <xdr:row>55</xdr:row>
      <xdr:rowOff>28575</xdr:rowOff>
    </xdr:to>
    <xdr:sp>
      <xdr:nvSpPr>
        <xdr:cNvPr id="1" name="Rectangle 2"/>
        <xdr:cNvSpPr>
          <a:spLocks/>
        </xdr:cNvSpPr>
      </xdr:nvSpPr>
      <xdr:spPr>
        <a:xfrm>
          <a:off x="9525" y="11944350"/>
          <a:ext cx="8553450" cy="8096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《アレルギーの対応について》</a:t>
          </a:r>
          <a:r>
            <a:rPr lang="en-US" cap="none" sz="1200" b="0" i="0" u="none" baseline="0">
              <a:solidFill>
                <a:srgbClr val="000000"/>
              </a:solidFill>
            </a:rPr>
            <a:t>
</a:t>
          </a:r>
          <a:r>
            <a:rPr lang="en-US" cap="none" sz="1200" b="0" i="0" u="none" baseline="0">
              <a:solidFill>
                <a:srgbClr val="000000"/>
              </a:solidFill>
            </a:rPr>
            <a:t>■利用者様の中で、食物アレルギー｢有り」に〇を付けた方は</a:t>
          </a:r>
          <a:r>
            <a:rPr lang="en-US" cap="none" sz="1200" b="0" i="0" u="none" baseline="0">
              <a:solidFill>
                <a:srgbClr val="000000"/>
              </a:solidFill>
            </a:rPr>
            <a:t>(</a:t>
          </a:r>
          <a:r>
            <a:rPr lang="en-US" cap="none" sz="1200" b="0" i="0" u="none" baseline="0">
              <a:solidFill>
                <a:srgbClr val="000000"/>
              </a:solidFill>
            </a:rPr>
            <a:t>別紙１</a:t>
          </a:r>
          <a:r>
            <a:rPr lang="en-US" cap="none" sz="1200" b="0" i="0" u="none" baseline="0">
              <a:solidFill>
                <a:srgbClr val="000000"/>
              </a:solidFill>
            </a:rPr>
            <a:t>)</a:t>
          </a:r>
          <a:r>
            <a:rPr lang="en-US" cap="none" sz="1200" b="0" i="0" u="none" baseline="0">
              <a:solidFill>
                <a:srgbClr val="000000"/>
              </a:solidFill>
            </a:rPr>
            <a:t>のアレルギー対応表にご記載ください。</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アレルギー対応表はご利用日の</a:t>
          </a:r>
          <a:r>
            <a:rPr lang="en-US" cap="none" sz="1200" b="0" i="0" u="sng" baseline="0">
              <a:solidFill>
                <a:srgbClr val="000000"/>
              </a:solidFill>
            </a:rPr>
            <a:t>１週間前まで</a:t>
          </a:r>
          <a:r>
            <a:rPr lang="en-US" cap="none" sz="1200" b="0" i="0" u="none" baseline="0">
              <a:solidFill>
                <a:srgbClr val="000000"/>
              </a:solidFill>
            </a:rPr>
            <a:t>に青年の家へ郵送又は</a:t>
          </a:r>
          <a:r>
            <a:rPr lang="en-US" cap="none" sz="1200" b="0" i="0" u="none" baseline="0">
              <a:solidFill>
                <a:srgbClr val="000000"/>
              </a:solidFill>
            </a:rPr>
            <a:t>FAX</a:t>
          </a:r>
          <a:r>
            <a:rPr lang="en-US" cap="none" sz="1200" b="0" i="0" u="none" baseline="0">
              <a:solidFill>
                <a:srgbClr val="000000"/>
              </a:solidFill>
            </a:rPr>
            <a:t>してください。　</a:t>
          </a:r>
          <a:r>
            <a:rPr lang="en-US" cap="none" sz="1200" b="1" i="0" u="sng" baseline="0">
              <a:solidFill>
                <a:srgbClr val="000000"/>
              </a:solidFill>
            </a:rPr>
            <a:t>FAX</a:t>
          </a:r>
          <a:r>
            <a:rPr lang="en-US" cap="none" sz="1200" b="1" i="0" u="sng" baseline="0">
              <a:solidFill>
                <a:srgbClr val="000000"/>
              </a:solidFill>
            </a:rPr>
            <a:t>　</a:t>
          </a:r>
          <a:r>
            <a:rPr lang="en-US" cap="none" sz="1200" b="1" i="0" u="sng" baseline="0">
              <a:solidFill>
                <a:srgbClr val="000000"/>
              </a:solidFill>
            </a:rPr>
            <a:t>053-526-0665
</a:t>
          </a:r>
          <a:r>
            <a:rPr lang="en-US" cap="none" sz="1200" b="0" i="0" u="none" baseline="0">
              <a:solidFill>
                <a:srgbClr val="000000"/>
              </a:solidFill>
            </a:rPr>
            <a:t>※</a:t>
          </a:r>
          <a:r>
            <a:rPr lang="en-US" cap="none" sz="1200" b="0" i="0" u="none" baseline="0">
              <a:solidFill>
                <a:srgbClr val="000000"/>
              </a:solidFill>
            </a:rPr>
            <a:t>アレルギー対応については、三ケ日青年の家食堂に連絡してください。　担当：近藤</a:t>
          </a:r>
          <a:r>
            <a:rPr lang="en-US" cap="none" sz="1200" b="1" i="0" u="none" baseline="0">
              <a:solidFill>
                <a:srgbClr val="000000"/>
              </a:solidFill>
            </a:rPr>
            <a:t>　</a:t>
          </a:r>
          <a:r>
            <a:rPr lang="en-US" cap="none" sz="1200" b="1" i="0" u="sng" baseline="0">
              <a:solidFill>
                <a:srgbClr val="000000"/>
              </a:solidFill>
            </a:rPr>
            <a:t>TEL 053-526-2877</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46</xdr:row>
      <xdr:rowOff>47625</xdr:rowOff>
    </xdr:from>
    <xdr:to>
      <xdr:col>7</xdr:col>
      <xdr:colOff>866775</xdr:colOff>
      <xdr:row>51</xdr:row>
      <xdr:rowOff>0</xdr:rowOff>
    </xdr:to>
    <xdr:sp>
      <xdr:nvSpPr>
        <xdr:cNvPr id="2" name="Rectangle 3"/>
        <xdr:cNvSpPr>
          <a:spLocks/>
        </xdr:cNvSpPr>
      </xdr:nvSpPr>
      <xdr:spPr>
        <a:xfrm>
          <a:off x="9525" y="11096625"/>
          <a:ext cx="8534400" cy="8096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《食事数の注文・変更について》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■食事の注文はご利用日の３週間前までに青年の家へ提出してください。</a:t>
          </a:r>
          <a:r>
            <a:rPr lang="en-US" cap="none" sz="1200" b="0" i="0" u="none" baseline="0">
              <a:solidFill>
                <a:srgbClr val="000000"/>
              </a:solidFill>
            </a:rPr>
            <a:t>
</a:t>
          </a:r>
          <a:r>
            <a:rPr lang="en-US" cap="none" sz="1200" b="0" i="0" u="none" baseline="0">
              <a:solidFill>
                <a:srgbClr val="000000"/>
              </a:solidFill>
            </a:rPr>
            <a:t>■食事数の変更はご利用日の</a:t>
          </a:r>
          <a:r>
            <a:rPr lang="en-US" cap="none" sz="1200" b="0" i="0" u="none" baseline="0">
              <a:solidFill>
                <a:srgbClr val="000000"/>
              </a:solidFill>
            </a:rPr>
            <a:t>4</a:t>
          </a:r>
          <a:r>
            <a:rPr lang="en-US" cap="none" sz="1200" b="0" i="0" u="none" baseline="0">
              <a:solidFill>
                <a:srgbClr val="000000"/>
              </a:solidFill>
            </a:rPr>
            <a:t>日前の１２時までにご連絡ください。</a:t>
          </a:r>
          <a:r>
            <a:rPr lang="en-US" cap="none" sz="1200" b="0" i="0" u="none" baseline="0">
              <a:solidFill>
                <a:srgbClr val="000000"/>
              </a:solidFill>
            </a:rPr>
            <a:t>※</a:t>
          </a:r>
          <a:r>
            <a:rPr lang="en-US" cap="none" sz="1200" b="0" i="0" u="none" baseline="0">
              <a:solidFill>
                <a:srgbClr val="000000"/>
              </a:solidFill>
            </a:rPr>
            <a:t>それ以降はキャンセルできません。</a:t>
          </a:r>
          <a:r>
            <a:rPr lang="en-US" cap="none" sz="1200" b="0" i="0" u="none" baseline="0">
              <a:solidFill>
                <a:srgbClr val="000000"/>
              </a:solidFill>
            </a:rPr>
            <a:t>
</a:t>
          </a:r>
          <a:r>
            <a:rPr lang="en-US" cap="none" sz="1200" b="0" i="0" u="none" baseline="0">
              <a:solidFill>
                <a:srgbClr val="000000"/>
              </a:solidFill>
            </a:rPr>
            <a:t>■バーベキューの人数変更は</a:t>
          </a:r>
          <a:r>
            <a:rPr lang="en-US" cap="none" sz="1200" b="0" i="0" u="none" baseline="0">
              <a:solidFill>
                <a:srgbClr val="000000"/>
              </a:solidFill>
            </a:rPr>
            <a:t>1</a:t>
          </a:r>
          <a:r>
            <a:rPr lang="en-US" cap="none" sz="1200" b="0" i="0" u="none" baseline="0">
              <a:solidFill>
                <a:srgbClr val="000000"/>
              </a:solidFill>
            </a:rPr>
            <a:t>週間前の</a:t>
          </a:r>
          <a:r>
            <a:rPr lang="en-US" cap="none" sz="1200" b="0" i="0" u="none" baseline="0">
              <a:solidFill>
                <a:srgbClr val="000000"/>
              </a:solidFill>
            </a:rPr>
            <a:t>12</a:t>
          </a:r>
          <a:r>
            <a:rPr lang="en-US" cap="none" sz="1200" b="0" i="0" u="none" baseline="0">
              <a:solidFill>
                <a:srgbClr val="000000"/>
              </a:solidFill>
            </a:rPr>
            <a:t>時までにご連絡ください。</a:t>
          </a:r>
          <a:r>
            <a:rPr lang="en-US" cap="none" sz="1200" b="0" i="0" u="none" baseline="0">
              <a:solidFill>
                <a:srgbClr val="000000"/>
              </a:solidFill>
            </a:rPr>
            <a:t>※</a:t>
          </a:r>
          <a:r>
            <a:rPr lang="en-US" cap="none" sz="1200" b="0" i="0" u="none" baseline="0">
              <a:solidFill>
                <a:srgbClr val="000000"/>
              </a:solidFill>
            </a:rPr>
            <a:t>それ以降はキャンセルできません。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123825</xdr:rowOff>
    </xdr:from>
    <xdr:to>
      <xdr:col>8</xdr:col>
      <xdr:colOff>1571625</xdr:colOff>
      <xdr:row>7</xdr:row>
      <xdr:rowOff>171450</xdr:rowOff>
    </xdr:to>
    <xdr:sp>
      <xdr:nvSpPr>
        <xdr:cNvPr id="1" name="Rectangle 2"/>
        <xdr:cNvSpPr>
          <a:spLocks/>
        </xdr:cNvSpPr>
      </xdr:nvSpPr>
      <xdr:spPr>
        <a:xfrm>
          <a:off x="161925" y="581025"/>
          <a:ext cx="9553575" cy="1476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■団体責任者の方は、利用者様の食物アレルギーについて事前に確認をしてください。</a:t>
          </a:r>
          <a:r>
            <a:rPr lang="en-US" cap="none" sz="1200" b="0" i="0" u="none" baseline="0">
              <a:solidFill>
                <a:srgbClr val="000000"/>
              </a:solidFill>
            </a:rPr>
            <a:t>
</a:t>
          </a:r>
          <a:r>
            <a:rPr lang="en-US" cap="none" sz="1200" b="0" i="0" u="none" baseline="0">
              <a:solidFill>
                <a:srgbClr val="000000"/>
              </a:solidFill>
            </a:rPr>
            <a:t>　確認後、このアレルギー対応表にご記載ください。</a:t>
          </a:r>
          <a:r>
            <a:rPr lang="en-US" cap="none" sz="1200" b="0" i="0" u="none" baseline="0">
              <a:solidFill>
                <a:srgbClr val="000000"/>
              </a:solidFill>
            </a:rPr>
            <a:t>
</a:t>
          </a:r>
          <a:r>
            <a:rPr lang="en-US" cap="none" sz="1200" b="0" i="0" u="none" baseline="0">
              <a:solidFill>
                <a:srgbClr val="000000"/>
              </a:solidFill>
            </a:rPr>
            <a:t>《アレルギーの対応手順》</a:t>
          </a:r>
          <a:r>
            <a:rPr lang="en-US" cap="none" sz="1200" b="0" i="0" u="none" baseline="0">
              <a:solidFill>
                <a:srgbClr val="000000"/>
              </a:solidFill>
            </a:rPr>
            <a:t>
</a:t>
          </a:r>
          <a:r>
            <a:rPr lang="en-US" cap="none" sz="1200" b="0" i="0" u="none" baseline="0">
              <a:solidFill>
                <a:srgbClr val="000000"/>
              </a:solidFill>
            </a:rPr>
            <a:t>①下記の表にお名前・該当食物アレルギー・その詳細をご記載ください。</a:t>
          </a:r>
          <a:r>
            <a:rPr lang="en-US" cap="none" sz="1200" b="0" i="0" u="none" baseline="0">
              <a:solidFill>
                <a:srgbClr val="000000"/>
              </a:solidFill>
            </a:rPr>
            <a:t>
</a:t>
          </a:r>
          <a:r>
            <a:rPr lang="en-US" cap="none" sz="1200" b="0" i="0" u="none" baseline="0">
              <a:solidFill>
                <a:srgbClr val="000000"/>
              </a:solidFill>
            </a:rPr>
            <a:t>②ご記載後、この用紙をご利用日の１週間前までに青年の家へ</a:t>
          </a:r>
          <a:r>
            <a:rPr lang="en-US" cap="none" sz="1200" b="0" i="0" u="none" baseline="0">
              <a:solidFill>
                <a:srgbClr val="000000"/>
              </a:solidFill>
            </a:rPr>
            <a:t>FAX</a:t>
          </a:r>
          <a:r>
            <a:rPr lang="en-US" cap="none" sz="1200" b="0" i="0" u="none" baseline="0">
              <a:solidFill>
                <a:srgbClr val="000000"/>
              </a:solidFill>
            </a:rPr>
            <a:t>または郵送でお送りください。</a:t>
          </a:r>
          <a:r>
            <a:rPr lang="en-US" cap="none" sz="1200" b="0" i="0" u="none" baseline="0">
              <a:solidFill>
                <a:srgbClr val="000000"/>
              </a:solidFill>
            </a:rPr>
            <a:t>
</a:t>
          </a:r>
          <a:r>
            <a:rPr lang="en-US" cap="none" sz="1200" b="0" i="0" u="none" baseline="0">
              <a:solidFill>
                <a:srgbClr val="000000"/>
              </a:solidFill>
            </a:rPr>
            <a:t>③青年の家で確認後、折返し回答いたします。その際、代替食または除去食にて対応させていただきます。</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利用日当日での申し出は出来兼ねますので、予めご了承ください。　</a:t>
          </a:r>
          <a:r>
            <a:rPr lang="en-US" cap="none" sz="1200" b="0" i="0" u="none" baseline="0">
              <a:solidFill>
                <a:srgbClr val="000000"/>
              </a:solidFill>
            </a:rPr>
            <a:t>※</a:t>
          </a:r>
          <a:r>
            <a:rPr lang="en-US" cap="none" sz="1200" b="0" i="0" u="none" baseline="0">
              <a:solidFill>
                <a:srgbClr val="000000"/>
              </a:solidFill>
            </a:rPr>
            <a:t>食事数の変更はご利用日の２日前１２時までにご連絡ください。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209550</xdr:colOff>
      <xdr:row>15</xdr:row>
      <xdr:rowOff>28575</xdr:rowOff>
    </xdr:from>
    <xdr:to>
      <xdr:col>6</xdr:col>
      <xdr:colOff>590550</xdr:colOff>
      <xdr:row>15</xdr:row>
      <xdr:rowOff>219075</xdr:rowOff>
    </xdr:to>
    <xdr:sp>
      <xdr:nvSpPr>
        <xdr:cNvPr id="2" name="Oval 2"/>
        <xdr:cNvSpPr>
          <a:spLocks/>
        </xdr:cNvSpPr>
      </xdr:nvSpPr>
      <xdr:spPr>
        <a:xfrm>
          <a:off x="6181725" y="4019550"/>
          <a:ext cx="3810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16</xdr:row>
      <xdr:rowOff>38100</xdr:rowOff>
    </xdr:from>
    <xdr:to>
      <xdr:col>6</xdr:col>
      <xdr:colOff>590550</xdr:colOff>
      <xdr:row>16</xdr:row>
      <xdr:rowOff>228600</xdr:rowOff>
    </xdr:to>
    <xdr:sp>
      <xdr:nvSpPr>
        <xdr:cNvPr id="3" name="Oval 3"/>
        <xdr:cNvSpPr>
          <a:spLocks/>
        </xdr:cNvSpPr>
      </xdr:nvSpPr>
      <xdr:spPr>
        <a:xfrm>
          <a:off x="6181725" y="4276725"/>
          <a:ext cx="3810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542925</xdr:colOff>
      <xdr:row>17</xdr:row>
      <xdr:rowOff>28575</xdr:rowOff>
    </xdr:from>
    <xdr:to>
      <xdr:col>6</xdr:col>
      <xdr:colOff>923925</xdr:colOff>
      <xdr:row>17</xdr:row>
      <xdr:rowOff>219075</xdr:rowOff>
    </xdr:to>
    <xdr:sp>
      <xdr:nvSpPr>
        <xdr:cNvPr id="4" name="Oval 4"/>
        <xdr:cNvSpPr>
          <a:spLocks/>
        </xdr:cNvSpPr>
      </xdr:nvSpPr>
      <xdr:spPr>
        <a:xfrm>
          <a:off x="6515100" y="4514850"/>
          <a:ext cx="3810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104775</xdr:rowOff>
    </xdr:from>
    <xdr:to>
      <xdr:col>8</xdr:col>
      <xdr:colOff>2686050</xdr:colOff>
      <xdr:row>35</xdr:row>
      <xdr:rowOff>47625</xdr:rowOff>
    </xdr:to>
    <xdr:sp>
      <xdr:nvSpPr>
        <xdr:cNvPr id="5" name="Rectangle 5"/>
        <xdr:cNvSpPr>
          <a:spLocks/>
        </xdr:cNvSpPr>
      </xdr:nvSpPr>
      <xdr:spPr>
        <a:xfrm>
          <a:off x="47625" y="8553450"/>
          <a:ext cx="10782300" cy="2857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200" b="0" i="0" u="none" baseline="0">
              <a:solidFill>
                <a:srgbClr val="000000"/>
              </a:solidFill>
            </a:rPr>
            <a:t>《ご連絡・お問い合わせ先》　　　　静岡県立三ケ日青年の家　</a:t>
          </a:r>
          <a:r>
            <a:rPr lang="en-US" cap="none" sz="1200" b="0" i="0" u="none" baseline="0">
              <a:solidFill>
                <a:srgbClr val="000000"/>
              </a:solidFill>
            </a:rPr>
            <a:t>TEL</a:t>
          </a:r>
          <a:r>
            <a:rPr lang="en-US" cap="none" sz="1200" b="0" i="0" u="none" baseline="0">
              <a:solidFill>
                <a:srgbClr val="000000"/>
              </a:solidFill>
            </a:rPr>
            <a:t>　</a:t>
          </a:r>
          <a:r>
            <a:rPr lang="en-US" cap="none" sz="1200" b="0" i="0" u="none" baseline="0">
              <a:solidFill>
                <a:srgbClr val="000000"/>
              </a:solidFill>
            </a:rPr>
            <a:t>053-526-2877</a:t>
          </a:r>
          <a:r>
            <a:rPr lang="en-US" cap="none" sz="1200" b="0" i="0" u="none" baseline="0">
              <a:solidFill>
                <a:srgbClr val="000000"/>
              </a:solidFill>
            </a:rPr>
            <a:t>　　</a:t>
          </a:r>
          <a:r>
            <a:rPr lang="en-US" cap="none" sz="1200" b="0" i="0" u="none" baseline="0">
              <a:solidFill>
                <a:srgbClr val="000000"/>
              </a:solidFill>
            </a:rPr>
            <a:t>FAX</a:t>
          </a:r>
          <a:r>
            <a:rPr lang="en-US" cap="none" sz="1200" b="0" i="0" u="none" baseline="0">
              <a:solidFill>
                <a:srgbClr val="000000"/>
              </a:solidFill>
            </a:rPr>
            <a:t>　</a:t>
          </a:r>
          <a:r>
            <a:rPr lang="en-US" cap="none" sz="1200" b="0" i="0" u="none" baseline="0">
              <a:solidFill>
                <a:srgbClr val="000000"/>
              </a:solidFill>
            </a:rPr>
            <a:t>053-526-2877      </a:t>
          </a:r>
          <a:r>
            <a:rPr lang="en-US" cap="none" sz="1200" b="0" i="0" u="none" baseline="0">
              <a:solidFill>
                <a:srgbClr val="000000"/>
              </a:solidFill>
            </a:rPr>
            <a:t>担当：近藤</a:t>
          </a:r>
        </a:p>
      </xdr:txBody>
    </xdr:sp>
    <xdr:clientData/>
  </xdr:twoCellAnchor>
  <xdr:twoCellAnchor>
    <xdr:from>
      <xdr:col>0</xdr:col>
      <xdr:colOff>161925</xdr:colOff>
      <xdr:row>2</xdr:row>
      <xdr:rowOff>47625</xdr:rowOff>
    </xdr:from>
    <xdr:to>
      <xdr:col>8</xdr:col>
      <xdr:colOff>2124075</xdr:colOff>
      <xdr:row>7</xdr:row>
      <xdr:rowOff>171450</xdr:rowOff>
    </xdr:to>
    <xdr:sp>
      <xdr:nvSpPr>
        <xdr:cNvPr id="6" name="Rectangle 2"/>
        <xdr:cNvSpPr>
          <a:spLocks/>
        </xdr:cNvSpPr>
      </xdr:nvSpPr>
      <xdr:spPr>
        <a:xfrm>
          <a:off x="161925" y="504825"/>
          <a:ext cx="10106025" cy="15525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■団体責任者の方は、利用者様の食物アレルギーについて事前に確認をしてください。確認後、このアレルギー対応表にご記載ください。</a:t>
          </a:r>
          <a:r>
            <a:rPr lang="en-US" cap="none" sz="1100" b="0" i="0" u="none" baseline="0">
              <a:solidFill>
                <a:srgbClr val="000000"/>
              </a:solidFill>
            </a:rPr>
            <a:t>
</a:t>
          </a:r>
          <a:r>
            <a:rPr lang="en-US" cap="none" sz="1100" b="0" i="0" u="none" baseline="0">
              <a:solidFill>
                <a:srgbClr val="000000"/>
              </a:solidFill>
            </a:rPr>
            <a:t>《アレルギーの対応手順》</a:t>
          </a:r>
          <a:r>
            <a:rPr lang="en-US" cap="none" sz="1100" b="0" i="0" u="none" baseline="0">
              <a:solidFill>
                <a:srgbClr val="000000"/>
              </a:solidFill>
            </a:rPr>
            <a:t>
</a:t>
          </a:r>
          <a:r>
            <a:rPr lang="en-US" cap="none" sz="1100" b="0" i="0" u="none" baseline="0">
              <a:solidFill>
                <a:srgbClr val="000000"/>
              </a:solidFill>
            </a:rPr>
            <a:t>①下記の表にお名前・該当食物アレルギー・その詳細をご記載ください。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エピペンを持参など、重度の方は持参もご検討ください。持ち込みによる冷蔵保存や温めの対応もさせていただきます。</a:t>
          </a:r>
          <a:r>
            <a:rPr lang="en-US" cap="none" sz="1100" b="0" i="0" u="none" baseline="0">
              <a:solidFill>
                <a:srgbClr val="000000"/>
              </a:solidFill>
            </a:rPr>
            <a:t>
</a:t>
          </a:r>
          <a:r>
            <a:rPr lang="en-US" cap="none" sz="1100" b="0" i="0" u="none" baseline="0">
              <a:solidFill>
                <a:srgbClr val="000000"/>
              </a:solidFill>
            </a:rPr>
            <a:t>②ご記載後、この用紙を</a:t>
          </a:r>
          <a:r>
            <a:rPr lang="en-US" cap="none" sz="1100" b="0" i="0" u="sng" baseline="0">
              <a:solidFill>
                <a:srgbClr val="000000"/>
              </a:solidFill>
            </a:rPr>
            <a:t>ご利用日の１週間前までに</a:t>
          </a:r>
          <a:r>
            <a:rPr lang="en-US" cap="none" sz="1100" b="0" i="0" u="none" baseline="0">
              <a:solidFill>
                <a:srgbClr val="000000"/>
              </a:solidFill>
            </a:rPr>
            <a:t>青年の家へ</a:t>
          </a:r>
          <a:r>
            <a:rPr lang="en-US" cap="none" sz="1100" b="0" i="0" u="none" baseline="0">
              <a:solidFill>
                <a:srgbClr val="000000"/>
              </a:solidFill>
            </a:rPr>
            <a:t>FAX</a:t>
          </a:r>
          <a:r>
            <a:rPr lang="en-US" cap="none" sz="1100" b="0" i="0" u="none" baseline="0">
              <a:solidFill>
                <a:srgbClr val="000000"/>
              </a:solidFill>
            </a:rPr>
            <a:t>、または郵送でお送りください。</a:t>
          </a:r>
          <a:r>
            <a:rPr lang="en-US" cap="none" sz="1100" b="0" i="0" u="none" baseline="0">
              <a:solidFill>
                <a:srgbClr val="000000"/>
              </a:solidFill>
            </a:rPr>
            <a:t>
</a:t>
          </a:r>
          <a:r>
            <a:rPr lang="en-US" cap="none" sz="1100" b="0" i="0" u="none" baseline="0">
              <a:solidFill>
                <a:srgbClr val="000000"/>
              </a:solidFill>
            </a:rPr>
            <a:t>③青年の家で確認後、折返し回答いたします。その際、代替食または除去食にて対応させていただきます。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利用日当日での申し出は出来兼ねますので、予めご了承ください。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食事数の変更はご利用日の２日前１２時までにご連絡ください。　</a:t>
          </a:r>
          <a:r>
            <a:rPr lang="en-US" cap="none" sz="1100" b="0" i="0" u="none" baseline="0">
              <a:solidFill>
                <a:srgbClr val="000000"/>
              </a:solidFill>
            </a:rPr>
            <a:t>※</a:t>
          </a:r>
          <a:r>
            <a:rPr lang="en-US" cap="none" sz="1100" b="0" i="0" u="none" baseline="0">
              <a:solidFill>
                <a:srgbClr val="000000"/>
              </a:solidFill>
            </a:rPr>
            <a:t>それ以降はキャンセルできません。</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209550</xdr:colOff>
      <xdr:row>15</xdr:row>
      <xdr:rowOff>28575</xdr:rowOff>
    </xdr:from>
    <xdr:to>
      <xdr:col>6</xdr:col>
      <xdr:colOff>590550</xdr:colOff>
      <xdr:row>15</xdr:row>
      <xdr:rowOff>219075</xdr:rowOff>
    </xdr:to>
    <xdr:sp>
      <xdr:nvSpPr>
        <xdr:cNvPr id="7" name="Oval 7"/>
        <xdr:cNvSpPr>
          <a:spLocks/>
        </xdr:cNvSpPr>
      </xdr:nvSpPr>
      <xdr:spPr>
        <a:xfrm>
          <a:off x="6181725" y="4019550"/>
          <a:ext cx="3810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16</xdr:row>
      <xdr:rowOff>38100</xdr:rowOff>
    </xdr:from>
    <xdr:to>
      <xdr:col>6</xdr:col>
      <xdr:colOff>590550</xdr:colOff>
      <xdr:row>16</xdr:row>
      <xdr:rowOff>228600</xdr:rowOff>
    </xdr:to>
    <xdr:sp>
      <xdr:nvSpPr>
        <xdr:cNvPr id="8" name="Oval 8"/>
        <xdr:cNvSpPr>
          <a:spLocks/>
        </xdr:cNvSpPr>
      </xdr:nvSpPr>
      <xdr:spPr>
        <a:xfrm>
          <a:off x="6181725" y="4276725"/>
          <a:ext cx="3810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542925</xdr:colOff>
      <xdr:row>17</xdr:row>
      <xdr:rowOff>28575</xdr:rowOff>
    </xdr:from>
    <xdr:to>
      <xdr:col>6</xdr:col>
      <xdr:colOff>923925</xdr:colOff>
      <xdr:row>17</xdr:row>
      <xdr:rowOff>219075</xdr:rowOff>
    </xdr:to>
    <xdr:sp>
      <xdr:nvSpPr>
        <xdr:cNvPr id="9" name="Oval 9"/>
        <xdr:cNvSpPr>
          <a:spLocks/>
        </xdr:cNvSpPr>
      </xdr:nvSpPr>
      <xdr:spPr>
        <a:xfrm>
          <a:off x="6515100" y="4514850"/>
          <a:ext cx="3810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xdr:row>
      <xdr:rowOff>76200</xdr:rowOff>
    </xdr:from>
    <xdr:to>
      <xdr:col>1</xdr:col>
      <xdr:colOff>457200</xdr:colOff>
      <xdr:row>1</xdr:row>
      <xdr:rowOff>266700</xdr:rowOff>
    </xdr:to>
    <xdr:sp>
      <xdr:nvSpPr>
        <xdr:cNvPr id="10" name="Text Box 10"/>
        <xdr:cNvSpPr txBox="1">
          <a:spLocks noChangeArrowheads="1"/>
        </xdr:cNvSpPr>
      </xdr:nvSpPr>
      <xdr:spPr>
        <a:xfrm>
          <a:off x="171450" y="247650"/>
          <a:ext cx="1657350" cy="190500"/>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日改訂</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85</xdr:row>
      <xdr:rowOff>0</xdr:rowOff>
    </xdr:from>
    <xdr:to>
      <xdr:col>9</xdr:col>
      <xdr:colOff>0</xdr:colOff>
      <xdr:row>85</xdr:row>
      <xdr:rowOff>0</xdr:rowOff>
    </xdr:to>
    <xdr:sp>
      <xdr:nvSpPr>
        <xdr:cNvPr id="1" name="Line 1"/>
        <xdr:cNvSpPr>
          <a:spLocks/>
        </xdr:cNvSpPr>
      </xdr:nvSpPr>
      <xdr:spPr>
        <a:xfrm>
          <a:off x="1543050" y="1465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7</xdr:row>
      <xdr:rowOff>180975</xdr:rowOff>
    </xdr:from>
    <xdr:to>
      <xdr:col>11</xdr:col>
      <xdr:colOff>85725</xdr:colOff>
      <xdr:row>9</xdr:row>
      <xdr:rowOff>104775</xdr:rowOff>
    </xdr:to>
    <xdr:sp>
      <xdr:nvSpPr>
        <xdr:cNvPr id="1" name="図形 1"/>
        <xdr:cNvSpPr>
          <a:spLocks/>
        </xdr:cNvSpPr>
      </xdr:nvSpPr>
      <xdr:spPr>
        <a:xfrm>
          <a:off x="180975" y="2514600"/>
          <a:ext cx="7010400" cy="6762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457200</xdr:colOff>
      <xdr:row>0</xdr:row>
      <xdr:rowOff>47625</xdr:rowOff>
    </xdr:from>
    <xdr:to>
      <xdr:col>10</xdr:col>
      <xdr:colOff>514350</xdr:colOff>
      <xdr:row>0</xdr:row>
      <xdr:rowOff>333375</xdr:rowOff>
    </xdr:to>
    <xdr:sp>
      <xdr:nvSpPr>
        <xdr:cNvPr id="2" name="四角形 2"/>
        <xdr:cNvSpPr>
          <a:spLocks/>
        </xdr:cNvSpPr>
      </xdr:nvSpPr>
      <xdr:spPr>
        <a:xfrm>
          <a:off x="6191250" y="47625"/>
          <a:ext cx="742950" cy="276225"/>
        </a:xfrm>
        <a:prstGeom prst="rect">
          <a:avLst/>
        </a:prstGeom>
        <a:noFill/>
        <a:ln w="9525" cmpd="sng">
          <a:solidFill>
            <a:srgbClr val="FF0000"/>
          </a:solidFill>
          <a:headEnd type="none"/>
          <a:tailEnd type="none"/>
        </a:ln>
      </xdr:spPr>
      <xdr:txBody>
        <a:bodyPr vertOverflow="clip" wrap="square" lIns="30162" tIns="4762" rIns="4762" bIns="4762" anchor="ctr"/>
        <a:p>
          <a:pPr algn="ctr">
            <a:defRPr/>
          </a:pPr>
          <a:r>
            <a:rPr lang="en-US" cap="none" sz="1600" b="1" i="0" u="none" baseline="0">
              <a:solidFill>
                <a:srgbClr val="FF0000"/>
              </a:solidFill>
              <a:latin typeface="ＭＳ Ｐゴシック"/>
              <a:ea typeface="ＭＳ Ｐゴシック"/>
              <a:cs typeface="ＭＳ Ｐゴシック"/>
            </a:rPr>
            <a:t>記入例</a:t>
          </a:r>
        </a:p>
      </xdr:txBody>
    </xdr:sp>
    <xdr:clientData/>
  </xdr:twoCellAnchor>
  <xdr:twoCellAnchor>
    <xdr:from>
      <xdr:col>6</xdr:col>
      <xdr:colOff>581025</xdr:colOff>
      <xdr:row>9</xdr:row>
      <xdr:rowOff>133350</xdr:rowOff>
    </xdr:from>
    <xdr:to>
      <xdr:col>10</xdr:col>
      <xdr:colOff>142875</xdr:colOff>
      <xdr:row>11</xdr:row>
      <xdr:rowOff>114300</xdr:rowOff>
    </xdr:to>
    <xdr:sp>
      <xdr:nvSpPr>
        <xdr:cNvPr id="3" name="図形 3"/>
        <xdr:cNvSpPr>
          <a:spLocks/>
        </xdr:cNvSpPr>
      </xdr:nvSpPr>
      <xdr:spPr>
        <a:xfrm>
          <a:off x="4257675" y="3219450"/>
          <a:ext cx="2305050" cy="333375"/>
        </a:xfrm>
        <a:prstGeom prst="wedgeRoundRectCallout">
          <a:avLst>
            <a:gd name="adj1" fmla="val 21574"/>
            <a:gd name="adj2" fmla="val -138736"/>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1" i="0" u="none" baseline="0">
              <a:solidFill>
                <a:srgbClr val="FF0000"/>
              </a:solidFill>
              <a:latin typeface="ＭＳ Ｐゴシック"/>
              <a:ea typeface="ＭＳ Ｐゴシック"/>
              <a:cs typeface="ＭＳ Ｐゴシック"/>
            </a:rPr>
            <a:t>必要事項をご記入ください。</a:t>
          </a:r>
        </a:p>
      </xdr:txBody>
    </xdr:sp>
    <xdr:clientData/>
  </xdr:twoCellAnchor>
  <xdr:twoCellAnchor>
    <xdr:from>
      <xdr:col>3</xdr:col>
      <xdr:colOff>581025</xdr:colOff>
      <xdr:row>12</xdr:row>
      <xdr:rowOff>47625</xdr:rowOff>
    </xdr:from>
    <xdr:to>
      <xdr:col>5</xdr:col>
      <xdr:colOff>171450</xdr:colOff>
      <xdr:row>14</xdr:row>
      <xdr:rowOff>66675</xdr:rowOff>
    </xdr:to>
    <xdr:sp>
      <xdr:nvSpPr>
        <xdr:cNvPr id="4" name="楕円 4"/>
        <xdr:cNvSpPr>
          <a:spLocks/>
        </xdr:cNvSpPr>
      </xdr:nvSpPr>
      <xdr:spPr>
        <a:xfrm>
          <a:off x="2266950" y="3657600"/>
          <a:ext cx="895350" cy="3810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17</xdr:row>
      <xdr:rowOff>85725</xdr:rowOff>
    </xdr:from>
    <xdr:to>
      <xdr:col>10</xdr:col>
      <xdr:colOff>161925</xdr:colOff>
      <xdr:row>19</xdr:row>
      <xdr:rowOff>114300</xdr:rowOff>
    </xdr:to>
    <xdr:sp>
      <xdr:nvSpPr>
        <xdr:cNvPr id="5" name="図形 5"/>
        <xdr:cNvSpPr>
          <a:spLocks/>
        </xdr:cNvSpPr>
      </xdr:nvSpPr>
      <xdr:spPr>
        <a:xfrm>
          <a:off x="4410075" y="4552950"/>
          <a:ext cx="2171700" cy="352425"/>
        </a:xfrm>
        <a:prstGeom prst="roundRect">
          <a:avLst/>
        </a:prstGeom>
        <a:solidFill>
          <a:srgbClr val="FFFFFF"/>
        </a:solidFill>
        <a:ln w="19050" cmpd="sng">
          <a:solidFill>
            <a:srgbClr val="000000"/>
          </a:solidFill>
          <a:headEnd type="none"/>
          <a:tailEnd type="none"/>
        </a:ln>
      </xdr:spPr>
      <xdr:txBody>
        <a:bodyPr vertOverflow="clip" wrap="square" lIns="74295" tIns="8890" rIns="74295" bIns="8890"/>
        <a:p>
          <a:pPr algn="l">
            <a:defRPr/>
          </a:pPr>
          <a:r>
            <a:rPr lang="en-US" cap="none" sz="1100" b="1" i="0" u="none" baseline="0">
              <a:solidFill>
                <a:srgbClr val="FF0000"/>
              </a:solidFill>
              <a:latin typeface="ＭＳ Ｐゴシック"/>
              <a:ea typeface="ＭＳ Ｐゴシック"/>
              <a:cs typeface="ＭＳ Ｐゴシック"/>
            </a:rPr>
            <a:t>団体における活動のねらい　　（めあて）をご記入ください。</a:t>
          </a:r>
        </a:p>
      </xdr:txBody>
    </xdr:sp>
    <xdr:clientData/>
  </xdr:twoCellAnchor>
  <xdr:twoCellAnchor>
    <xdr:from>
      <xdr:col>2</xdr:col>
      <xdr:colOff>38100</xdr:colOff>
      <xdr:row>28</xdr:row>
      <xdr:rowOff>152400</xdr:rowOff>
    </xdr:from>
    <xdr:to>
      <xdr:col>8</xdr:col>
      <xdr:colOff>581025</xdr:colOff>
      <xdr:row>34</xdr:row>
      <xdr:rowOff>95250</xdr:rowOff>
    </xdr:to>
    <xdr:sp>
      <xdr:nvSpPr>
        <xdr:cNvPr id="6" name="図形 6"/>
        <xdr:cNvSpPr>
          <a:spLocks/>
        </xdr:cNvSpPr>
      </xdr:nvSpPr>
      <xdr:spPr>
        <a:xfrm>
          <a:off x="933450" y="6467475"/>
          <a:ext cx="4695825" cy="914400"/>
        </a:xfrm>
        <a:prstGeom prst="roundRect">
          <a:avLst/>
        </a:prstGeom>
        <a:solidFill>
          <a:srgbClr val="FFFFFF"/>
        </a:solidFill>
        <a:ln w="38100"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FF0000"/>
              </a:solidFill>
              <a:latin typeface="ＭＳ Ｐゴシック"/>
              <a:ea typeface="ＭＳ Ｐゴシック"/>
              <a:cs typeface="ＭＳ Ｐゴシック"/>
            </a:rPr>
            <a:t>活動で使用する全艇の研修生の様子や、活動実施あたり指導上必要な配慮事項をご記入ください。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活動人数が多くローテーションで実施する場合は、前後半どちらかも記入してください。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配慮の必要な研修生が</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艇に</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名以上いる場合は空いている欄に記入してください。記入欄が足りない場合は、もう</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枚印刷をお願いします。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ttps:\d.docs.live.net\b36fb2d9e462c47d\&#12487;&#12473;&#12463;&#12488;&#12483;&#12503;\&#27096;&#24335;&#19968;&#35239;2022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共通データ"/>
      <sheetName val="①利用申請"/>
      <sheetName val="①利用申請 (記入例)"/>
      <sheetName val="③名簿１"/>
      <sheetName val="③名簿２"/>
      <sheetName val="③名簿２（式無し）"/>
      <sheetName val="④食事注文表 "/>
      <sheetName val="④食事注文表（記入例）"/>
      <sheetName val="（別紙１）アレルギー対応表"/>
      <sheetName val="⑤海洋活動実施届"/>
      <sheetName val="⑥活動名簿　ウォークラリー"/>
      <sheetName val="⑥活動名簿　ミニウォークラリー"/>
      <sheetName val="⑥活動名簿　ナイトウォーク"/>
      <sheetName val="⑥活動名簿　その他"/>
      <sheetName val="⑦活動名簿　カッター９Ｍ記入用"/>
      <sheetName val="⑦活動名簿　カッター９Ｍ記入例"/>
      <sheetName val="⑦活動名簿　カッター７Ｍ記入用"/>
      <sheetName val="⑦活動名簿　カッター７Ｍ記入例"/>
      <sheetName val="⑦活動名簿　ダブルハルカヌー記入用"/>
      <sheetName val="⑦活動名簿　ダブルハルカヌー記入例"/>
      <sheetName val="⑦活動名簿　ローボート記入用"/>
      <sheetName val="⑦活動名簿　ローボート記入例"/>
      <sheetName val="⑧引率指導者の役割分担表（生活）"/>
      <sheetName val="⑧引率指導者の役割分担表（生活） (記入例)"/>
      <sheetName val="⑧引率指導者の役割分担表（活動）"/>
      <sheetName val="⑧引率指導者の役割分担表（活動） (記入例)"/>
      <sheetName val="作業用（自由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2:E38"/>
  <sheetViews>
    <sheetView tabSelected="1" view="pageBreakPreview" zoomScaleSheetLayoutView="100" zoomScalePageLayoutView="0" workbookViewId="0" topLeftCell="A1">
      <selection activeCell="C2" sqref="C2"/>
    </sheetView>
  </sheetViews>
  <sheetFormatPr defaultColWidth="9.00390625" defaultRowHeight="13.5"/>
  <cols>
    <col min="1" max="2" width="3.75390625" style="1" customWidth="1"/>
    <col min="3" max="3" width="5.875" style="1" customWidth="1"/>
    <col min="4" max="4" width="3.875" style="1" customWidth="1"/>
    <col min="5" max="5" width="101.50390625" style="1" customWidth="1"/>
    <col min="6" max="6" width="9.00390625" style="1" bestFit="1" customWidth="1"/>
    <col min="7" max="16384" width="9.00390625" style="1" customWidth="1"/>
  </cols>
  <sheetData>
    <row r="2" ht="21">
      <c r="E2" s="2" t="s">
        <v>0</v>
      </c>
    </row>
    <row r="3" ht="7.5" customHeight="1"/>
    <row r="4" ht="12.75">
      <c r="C4" s="1" t="s">
        <v>10</v>
      </c>
    </row>
    <row r="5" ht="7.5" customHeight="1"/>
    <row r="6" spans="3:4" ht="13.5" customHeight="1">
      <c r="C6" s="3" t="s">
        <v>18</v>
      </c>
      <c r="D6" s="1" t="s">
        <v>2</v>
      </c>
    </row>
    <row r="7" spans="3:5" ht="13.5" customHeight="1">
      <c r="C7" s="3"/>
      <c r="E7" s="1" t="s">
        <v>24</v>
      </c>
    </row>
    <row r="8" ht="13.5" customHeight="1">
      <c r="E8" s="4" t="s">
        <v>27</v>
      </c>
    </row>
    <row r="9" spans="3:4" ht="13.5" customHeight="1">
      <c r="C9" s="3" t="s">
        <v>18</v>
      </c>
      <c r="D9" s="1" t="s">
        <v>31</v>
      </c>
    </row>
    <row r="10" spans="3:5" ht="13.5" customHeight="1">
      <c r="C10" s="3"/>
      <c r="E10" s="5" t="s">
        <v>14</v>
      </c>
    </row>
    <row r="11" spans="3:5" ht="13.5" customHeight="1">
      <c r="C11" s="3"/>
      <c r="E11" s="5" t="s">
        <v>23</v>
      </c>
    </row>
    <row r="12" ht="15" customHeight="1">
      <c r="C12" s="3"/>
    </row>
    <row r="13" ht="13.5" customHeight="1">
      <c r="C13" s="1" t="s">
        <v>39</v>
      </c>
    </row>
    <row r="14" ht="6.75" customHeight="1"/>
    <row r="15" spans="3:4" ht="13.5" customHeight="1">
      <c r="C15" s="3" t="s">
        <v>18</v>
      </c>
      <c r="D15" s="4" t="s">
        <v>17</v>
      </c>
    </row>
    <row r="16" spans="3:4" ht="12.75">
      <c r="C16" s="3" t="s">
        <v>18</v>
      </c>
      <c r="D16" s="4" t="s">
        <v>42</v>
      </c>
    </row>
    <row r="17" spans="3:5" ht="12.75">
      <c r="C17" s="3"/>
      <c r="D17" s="4"/>
      <c r="E17" s="5" t="s">
        <v>44</v>
      </c>
    </row>
    <row r="18" spans="3:4" ht="13.5" customHeight="1">
      <c r="C18" s="3" t="s">
        <v>18</v>
      </c>
      <c r="D18" s="4" t="s">
        <v>6</v>
      </c>
    </row>
    <row r="19" ht="48.75" customHeight="1">
      <c r="E19" s="6" t="s">
        <v>50</v>
      </c>
    </row>
    <row r="20" spans="3:4" ht="13.5" customHeight="1">
      <c r="C20" s="3" t="s">
        <v>18</v>
      </c>
      <c r="D20" s="4" t="s">
        <v>52</v>
      </c>
    </row>
    <row r="21" ht="15" customHeight="1"/>
    <row r="22" ht="13.5" customHeight="1">
      <c r="C22" s="1" t="s">
        <v>36</v>
      </c>
    </row>
    <row r="23" ht="6.75" customHeight="1"/>
    <row r="24" spans="3:4" ht="13.5" customHeight="1">
      <c r="C24" s="3" t="s">
        <v>18</v>
      </c>
      <c r="D24" s="4" t="s">
        <v>55</v>
      </c>
    </row>
    <row r="25" spans="3:4" ht="12.75">
      <c r="C25" s="3" t="s">
        <v>18</v>
      </c>
      <c r="D25" s="4" t="s">
        <v>60</v>
      </c>
    </row>
    <row r="26" spans="3:4" ht="12.75">
      <c r="C26" s="3" t="s">
        <v>18</v>
      </c>
      <c r="D26" s="1" t="s">
        <v>70</v>
      </c>
    </row>
    <row r="27" ht="15" customHeight="1"/>
    <row r="28" ht="13.5" customHeight="1">
      <c r="C28" s="1" t="s">
        <v>74</v>
      </c>
    </row>
    <row r="29" ht="6.75" customHeight="1"/>
    <row r="30" spans="3:4" ht="13.5" customHeight="1">
      <c r="C30" s="3" t="s">
        <v>18</v>
      </c>
      <c r="D30" s="1" t="s">
        <v>77</v>
      </c>
    </row>
    <row r="31" spans="3:4" ht="12.75">
      <c r="C31" s="3" t="s">
        <v>18</v>
      </c>
      <c r="D31" s="1" t="s">
        <v>79</v>
      </c>
    </row>
    <row r="32" ht="15" customHeight="1"/>
    <row r="33" ht="13.5" customHeight="1">
      <c r="C33" s="1" t="s">
        <v>80</v>
      </c>
    </row>
    <row r="34" ht="6.75" customHeight="1">
      <c r="C34" s="3"/>
    </row>
    <row r="35" spans="3:4" ht="13.5" customHeight="1">
      <c r="C35" s="3" t="s">
        <v>18</v>
      </c>
      <c r="D35" s="1" t="s">
        <v>81</v>
      </c>
    </row>
    <row r="37" ht="7.5" customHeight="1"/>
    <row r="38" ht="12.75">
      <c r="C38" s="3"/>
    </row>
  </sheetData>
  <sheetProtection/>
  <printOptions/>
  <pageMargins left="0.77" right="0.8" top="0.78" bottom="0.6" header="0.512" footer="0.512"/>
  <pageSetup horizontalDpi="600" verticalDpi="600" orientation="landscape" paperSize="9"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dimension ref="A2:K33"/>
  <sheetViews>
    <sheetView zoomScalePageLayoutView="0" workbookViewId="0" topLeftCell="A1">
      <selection activeCell="B10" sqref="B10:G10"/>
    </sheetView>
  </sheetViews>
  <sheetFormatPr defaultColWidth="9.00390625" defaultRowHeight="13.5"/>
  <cols>
    <col min="1" max="1" width="18.00390625" style="289" customWidth="1"/>
    <col min="2" max="3" width="11.25390625" style="290" customWidth="1"/>
    <col min="4" max="6" width="12.625" style="290" customWidth="1"/>
    <col min="7" max="7" width="14.50390625" style="290" customWidth="1"/>
    <col min="8" max="8" width="14.00390625" style="290" customWidth="1"/>
    <col min="9" max="9" width="36.625" style="290" customWidth="1"/>
    <col min="10" max="10" width="9.00390625" style="290" bestFit="1" customWidth="1"/>
    <col min="11" max="16384" width="9.00390625" style="290" customWidth="1"/>
  </cols>
  <sheetData>
    <row r="2" spans="1:9" ht="22.5" customHeight="1">
      <c r="A2" s="913" t="s">
        <v>500</v>
      </c>
      <c r="B2" s="914"/>
      <c r="C2" s="914"/>
      <c r="D2" s="914"/>
      <c r="E2" s="914"/>
      <c r="F2" s="914"/>
      <c r="G2" s="914"/>
      <c r="H2" s="914"/>
      <c r="I2" s="914"/>
    </row>
    <row r="3" spans="1:9" ht="22.5" customHeight="1">
      <c r="A3" s="291"/>
      <c r="B3" s="291"/>
      <c r="C3" s="291"/>
      <c r="D3" s="291"/>
      <c r="E3" s="291"/>
      <c r="F3" s="291"/>
      <c r="G3" s="291"/>
      <c r="H3" s="291"/>
      <c r="I3" s="291"/>
    </row>
    <row r="4" spans="1:9" ht="22.5" customHeight="1">
      <c r="A4" s="291"/>
      <c r="B4" s="291"/>
      <c r="C4" s="291"/>
      <c r="D4" s="291"/>
      <c r="E4" s="291"/>
      <c r="F4" s="291"/>
      <c r="G4" s="291"/>
      <c r="H4" s="291"/>
      <c r="I4" s="291"/>
    </row>
    <row r="5" spans="1:9" ht="22.5" customHeight="1">
      <c r="A5" s="291"/>
      <c r="B5" s="291"/>
      <c r="C5" s="291"/>
      <c r="D5" s="291"/>
      <c r="E5" s="291"/>
      <c r="F5" s="291"/>
      <c r="G5" s="291"/>
      <c r="H5" s="291"/>
      <c r="I5" s="291"/>
    </row>
    <row r="6" spans="1:11" ht="22.5" customHeight="1">
      <c r="A6" s="291"/>
      <c r="B6" s="291"/>
      <c r="C6" s="291"/>
      <c r="D6" s="291"/>
      <c r="E6" s="291"/>
      <c r="F6" s="291"/>
      <c r="G6" s="291"/>
      <c r="H6" s="291"/>
      <c r="I6" s="291"/>
      <c r="K6" s="292"/>
    </row>
    <row r="7" spans="1:9" ht="22.5" customHeight="1">
      <c r="A7" s="291"/>
      <c r="B7" s="291"/>
      <c r="C7" s="291"/>
      <c r="D7" s="291"/>
      <c r="E7" s="291"/>
      <c r="F7" s="291"/>
      <c r="G7" s="291"/>
      <c r="H7" s="291"/>
      <c r="I7" s="291"/>
    </row>
    <row r="8" spans="1:9" ht="22.5" customHeight="1">
      <c r="A8" s="291"/>
      <c r="B8" s="291"/>
      <c r="C8" s="291"/>
      <c r="D8" s="291"/>
      <c r="E8" s="291"/>
      <c r="F8" s="291"/>
      <c r="G8" s="291"/>
      <c r="H8" s="291"/>
      <c r="I8" s="291"/>
    </row>
    <row r="9" spans="2:9" ht="19.5" customHeight="1">
      <c r="B9" s="915" t="s">
        <v>501</v>
      </c>
      <c r="C9" s="916"/>
      <c r="D9" s="916"/>
      <c r="E9" s="917"/>
      <c r="G9" s="293"/>
      <c r="H9" s="918" t="s">
        <v>45</v>
      </c>
      <c r="I9" s="918"/>
    </row>
    <row r="10" spans="1:9" ht="27.75" customHeight="1">
      <c r="A10" s="294" t="s">
        <v>360</v>
      </c>
      <c r="B10" s="877" t="s">
        <v>502</v>
      </c>
      <c r="C10" s="919"/>
      <c r="D10" s="919"/>
      <c r="E10" s="919"/>
      <c r="F10" s="919"/>
      <c r="G10" s="919"/>
      <c r="H10" s="920" t="s">
        <v>421</v>
      </c>
      <c r="I10" s="921"/>
    </row>
    <row r="11" spans="1:9" ht="24.75" customHeight="1">
      <c r="A11" s="294" t="s">
        <v>396</v>
      </c>
      <c r="B11" s="922" t="s">
        <v>505</v>
      </c>
      <c r="C11" s="922"/>
      <c r="D11" s="922"/>
      <c r="E11" s="294" t="s">
        <v>413</v>
      </c>
      <c r="F11" s="915" t="s">
        <v>506</v>
      </c>
      <c r="G11" s="916"/>
      <c r="H11" s="923"/>
      <c r="I11" s="295" t="s">
        <v>507</v>
      </c>
    </row>
    <row r="12" ht="11.25" customHeight="1"/>
    <row r="13" spans="1:9" ht="21" customHeight="1">
      <c r="A13" s="899" t="s">
        <v>508</v>
      </c>
      <c r="B13" s="900"/>
      <c r="C13" s="900"/>
      <c r="D13" s="900"/>
      <c r="E13" s="900"/>
      <c r="F13" s="901"/>
      <c r="G13" s="899" t="s">
        <v>510</v>
      </c>
      <c r="H13" s="900"/>
      <c r="I13" s="901"/>
    </row>
    <row r="14" spans="1:9" ht="19.5" customHeight="1">
      <c r="A14" s="867" t="s">
        <v>37</v>
      </c>
      <c r="B14" s="870" t="s">
        <v>511</v>
      </c>
      <c r="C14" s="902"/>
      <c r="D14" s="905" t="s">
        <v>382</v>
      </c>
      <c r="E14" s="906"/>
      <c r="F14" s="907"/>
      <c r="G14" s="911" t="s">
        <v>22</v>
      </c>
      <c r="H14" s="906"/>
      <c r="I14" s="907"/>
    </row>
    <row r="15" spans="1:9" ht="19.5" customHeight="1">
      <c r="A15" s="885"/>
      <c r="B15" s="903"/>
      <c r="C15" s="904"/>
      <c r="D15" s="908"/>
      <c r="E15" s="909"/>
      <c r="F15" s="910"/>
      <c r="G15" s="912"/>
      <c r="H15" s="909"/>
      <c r="I15" s="910"/>
    </row>
    <row r="16" spans="1:9" ht="19.5" customHeight="1">
      <c r="A16" s="867" t="s">
        <v>512</v>
      </c>
      <c r="B16" s="870" t="s">
        <v>516</v>
      </c>
      <c r="C16" s="871"/>
      <c r="D16" s="893" t="s">
        <v>517</v>
      </c>
      <c r="E16" s="894"/>
      <c r="F16" s="895"/>
      <c r="G16" s="296" t="s">
        <v>518</v>
      </c>
      <c r="H16" s="896" t="s">
        <v>519</v>
      </c>
      <c r="I16" s="897"/>
    </row>
    <row r="17" spans="1:9" ht="19.5" customHeight="1">
      <c r="A17" s="885"/>
      <c r="B17" s="877" t="s">
        <v>520</v>
      </c>
      <c r="C17" s="878"/>
      <c r="D17" s="898" t="s">
        <v>522</v>
      </c>
      <c r="E17" s="894"/>
      <c r="F17" s="895"/>
      <c r="G17" s="296" t="s">
        <v>518</v>
      </c>
      <c r="H17" s="896" t="s">
        <v>362</v>
      </c>
      <c r="I17" s="897"/>
    </row>
    <row r="18" spans="1:9" ht="19.5" customHeight="1">
      <c r="A18" s="886"/>
      <c r="B18" s="890" t="s">
        <v>526</v>
      </c>
      <c r="C18" s="891"/>
      <c r="D18" s="898" t="s">
        <v>148</v>
      </c>
      <c r="E18" s="894"/>
      <c r="F18" s="895"/>
      <c r="G18" s="296" t="s">
        <v>518</v>
      </c>
      <c r="H18" s="896" t="s">
        <v>528</v>
      </c>
      <c r="I18" s="897"/>
    </row>
    <row r="19" spans="1:9" ht="19.5" customHeight="1">
      <c r="A19" s="867"/>
      <c r="B19" s="870"/>
      <c r="C19" s="871"/>
      <c r="D19" s="887"/>
      <c r="E19" s="873"/>
      <c r="F19" s="874"/>
      <c r="G19" s="296"/>
      <c r="H19" s="875"/>
      <c r="I19" s="876"/>
    </row>
    <row r="20" spans="1:9" ht="19.5" customHeight="1">
      <c r="A20" s="885"/>
      <c r="B20" s="877"/>
      <c r="C20" s="878"/>
      <c r="D20" s="872"/>
      <c r="E20" s="873"/>
      <c r="F20" s="874"/>
      <c r="G20" s="296"/>
      <c r="H20" s="877"/>
      <c r="I20" s="892"/>
    </row>
    <row r="21" spans="1:9" ht="19.5" customHeight="1">
      <c r="A21" s="886"/>
      <c r="B21" s="890"/>
      <c r="C21" s="891"/>
      <c r="D21" s="872"/>
      <c r="E21" s="873"/>
      <c r="F21" s="874"/>
      <c r="G21" s="296"/>
      <c r="H21" s="877"/>
      <c r="I21" s="892"/>
    </row>
    <row r="22" spans="1:9" ht="19.5" customHeight="1">
      <c r="A22" s="867"/>
      <c r="B22" s="870"/>
      <c r="C22" s="871"/>
      <c r="D22" s="887"/>
      <c r="E22" s="873"/>
      <c r="F22" s="874"/>
      <c r="G22" s="296"/>
      <c r="H22" s="875"/>
      <c r="I22" s="876"/>
    </row>
    <row r="23" spans="1:9" ht="19.5" customHeight="1">
      <c r="A23" s="885"/>
      <c r="B23" s="877"/>
      <c r="C23" s="878"/>
      <c r="D23" s="872"/>
      <c r="E23" s="873"/>
      <c r="F23" s="874"/>
      <c r="G23" s="296"/>
      <c r="H23" s="875"/>
      <c r="I23" s="876"/>
    </row>
    <row r="24" spans="1:9" ht="19.5" customHeight="1">
      <c r="A24" s="886"/>
      <c r="B24" s="890"/>
      <c r="C24" s="891"/>
      <c r="D24" s="872"/>
      <c r="E24" s="873"/>
      <c r="F24" s="874"/>
      <c r="G24" s="296"/>
      <c r="H24" s="875"/>
      <c r="I24" s="876"/>
    </row>
    <row r="25" spans="1:9" ht="19.5" customHeight="1">
      <c r="A25" s="867"/>
      <c r="B25" s="870"/>
      <c r="C25" s="871"/>
      <c r="D25" s="887"/>
      <c r="E25" s="873"/>
      <c r="F25" s="874"/>
      <c r="G25" s="296"/>
      <c r="H25" s="875"/>
      <c r="I25" s="876"/>
    </row>
    <row r="26" spans="1:9" ht="19.5" customHeight="1">
      <c r="A26" s="885"/>
      <c r="B26" s="888"/>
      <c r="C26" s="889"/>
      <c r="D26" s="872"/>
      <c r="E26" s="873"/>
      <c r="F26" s="874"/>
      <c r="G26" s="296"/>
      <c r="H26" s="875"/>
      <c r="I26" s="876"/>
    </row>
    <row r="27" spans="1:9" ht="19.5" customHeight="1">
      <c r="A27" s="886"/>
      <c r="B27" s="890"/>
      <c r="C27" s="891"/>
      <c r="D27" s="872"/>
      <c r="E27" s="873"/>
      <c r="F27" s="874"/>
      <c r="G27" s="296"/>
      <c r="H27" s="875"/>
      <c r="I27" s="876"/>
    </row>
    <row r="28" spans="1:9" ht="19.5" customHeight="1">
      <c r="A28" s="884"/>
      <c r="B28" s="870"/>
      <c r="C28" s="871"/>
      <c r="D28" s="872"/>
      <c r="E28" s="873"/>
      <c r="F28" s="874"/>
      <c r="G28" s="296"/>
      <c r="H28" s="875"/>
      <c r="I28" s="876"/>
    </row>
    <row r="29" spans="1:9" ht="19.5" customHeight="1">
      <c r="A29" s="885"/>
      <c r="B29" s="870"/>
      <c r="C29" s="871"/>
      <c r="D29" s="872"/>
      <c r="E29" s="873"/>
      <c r="F29" s="874"/>
      <c r="G29" s="296"/>
      <c r="H29" s="875"/>
      <c r="I29" s="876"/>
    </row>
    <row r="30" spans="1:9" ht="19.5" customHeight="1">
      <c r="A30" s="886"/>
      <c r="B30" s="870"/>
      <c r="C30" s="871"/>
      <c r="D30" s="872"/>
      <c r="E30" s="873"/>
      <c r="F30" s="874"/>
      <c r="G30" s="296"/>
      <c r="H30" s="875"/>
      <c r="I30" s="876"/>
    </row>
    <row r="31" spans="1:9" ht="19.5" customHeight="1">
      <c r="A31" s="867"/>
      <c r="B31" s="870"/>
      <c r="C31" s="871"/>
      <c r="D31" s="872"/>
      <c r="E31" s="873"/>
      <c r="F31" s="874"/>
      <c r="G31" s="296"/>
      <c r="H31" s="875"/>
      <c r="I31" s="876"/>
    </row>
    <row r="32" spans="1:9" ht="19.5" customHeight="1">
      <c r="A32" s="868"/>
      <c r="B32" s="877"/>
      <c r="C32" s="878"/>
      <c r="D32" s="872"/>
      <c r="E32" s="873"/>
      <c r="F32" s="874"/>
      <c r="G32" s="296"/>
      <c r="H32" s="875"/>
      <c r="I32" s="876"/>
    </row>
    <row r="33" spans="1:9" ht="19.5" customHeight="1">
      <c r="A33" s="869"/>
      <c r="B33" s="879"/>
      <c r="C33" s="880"/>
      <c r="D33" s="881"/>
      <c r="E33" s="882"/>
      <c r="F33" s="883"/>
      <c r="G33" s="297"/>
      <c r="H33" s="881"/>
      <c r="I33" s="883"/>
    </row>
  </sheetData>
  <sheetProtection/>
  <mergeCells count="73">
    <mergeCell ref="A2:I2"/>
    <mergeCell ref="B9:E9"/>
    <mergeCell ref="H9:I9"/>
    <mergeCell ref="B10:G10"/>
    <mergeCell ref="H10:I10"/>
    <mergeCell ref="B11:D11"/>
    <mergeCell ref="F11:H11"/>
    <mergeCell ref="A13:F13"/>
    <mergeCell ref="G13:I13"/>
    <mergeCell ref="A14:A15"/>
    <mergeCell ref="B14:C15"/>
    <mergeCell ref="D14:F15"/>
    <mergeCell ref="G14:I15"/>
    <mergeCell ref="A16:A18"/>
    <mergeCell ref="B16:C16"/>
    <mergeCell ref="D16:F16"/>
    <mergeCell ref="H16:I16"/>
    <mergeCell ref="B17:C17"/>
    <mergeCell ref="D17:F17"/>
    <mergeCell ref="H17:I17"/>
    <mergeCell ref="B18:C18"/>
    <mergeCell ref="D18:F18"/>
    <mergeCell ref="H18:I18"/>
    <mergeCell ref="A19:A21"/>
    <mergeCell ref="B19:C19"/>
    <mergeCell ref="D19:F19"/>
    <mergeCell ref="H19:I19"/>
    <mergeCell ref="B20:C20"/>
    <mergeCell ref="D20:F20"/>
    <mergeCell ref="H20:I20"/>
    <mergeCell ref="B21:C21"/>
    <mergeCell ref="D21:F21"/>
    <mergeCell ref="H21:I21"/>
    <mergeCell ref="A22:A24"/>
    <mergeCell ref="B22:C22"/>
    <mergeCell ref="D22:F22"/>
    <mergeCell ref="H22:I22"/>
    <mergeCell ref="B23:C23"/>
    <mergeCell ref="D23:F23"/>
    <mergeCell ref="H23:I23"/>
    <mergeCell ref="B24:C24"/>
    <mergeCell ref="D24:F24"/>
    <mergeCell ref="H24:I24"/>
    <mergeCell ref="A25:A27"/>
    <mergeCell ref="B25:C25"/>
    <mergeCell ref="D25:F25"/>
    <mergeCell ref="H25:I25"/>
    <mergeCell ref="B26:C26"/>
    <mergeCell ref="D26:F26"/>
    <mergeCell ref="H26:I26"/>
    <mergeCell ref="B27:C27"/>
    <mergeCell ref="D27:F27"/>
    <mergeCell ref="H27:I27"/>
    <mergeCell ref="A28:A30"/>
    <mergeCell ref="B28:C28"/>
    <mergeCell ref="D28:F28"/>
    <mergeCell ref="H28:I28"/>
    <mergeCell ref="B29:C29"/>
    <mergeCell ref="D29:F29"/>
    <mergeCell ref="H29:I29"/>
    <mergeCell ref="B30:C30"/>
    <mergeCell ref="D30:F30"/>
    <mergeCell ref="H30:I30"/>
    <mergeCell ref="A31:A33"/>
    <mergeCell ref="B31:C31"/>
    <mergeCell ref="D31:F31"/>
    <mergeCell ref="H31:I31"/>
    <mergeCell ref="B32:C32"/>
    <mergeCell ref="D32:F32"/>
    <mergeCell ref="H32:I32"/>
    <mergeCell ref="B33:C33"/>
    <mergeCell ref="D33:F33"/>
    <mergeCell ref="H33:I3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5" r:id="rId2"/>
  <drawing r:id="rId1"/>
</worksheet>
</file>

<file path=xl/worksheets/sheet11.xml><?xml version="1.0" encoding="utf-8"?>
<worksheet xmlns="http://schemas.openxmlformats.org/spreadsheetml/2006/main" xmlns:r="http://schemas.openxmlformats.org/officeDocument/2006/relationships">
  <dimension ref="K11:AX64"/>
  <sheetViews>
    <sheetView view="pageBreakPreview" zoomScaleSheetLayoutView="100" zoomScalePageLayoutView="0" workbookViewId="0" topLeftCell="I9">
      <pane xSplit="5" ySplit="5" topLeftCell="N14" activePane="bottomRight" state="frozen"/>
      <selection pane="topLeft" activeCell="A1" sqref="A1"/>
      <selection pane="topRight" activeCell="I9" sqref="I9"/>
      <selection pane="bottomLeft" activeCell="I9" sqref="I9"/>
      <selection pane="bottomRight" activeCell="BG25" sqref="BG25"/>
    </sheetView>
  </sheetViews>
  <sheetFormatPr defaultColWidth="2.25390625" defaultRowHeight="13.5"/>
  <cols>
    <col min="1" max="1" width="2.25390625" style="7" bestFit="1" customWidth="1"/>
    <col min="2" max="16384" width="2.25390625" style="7" customWidth="1"/>
  </cols>
  <sheetData>
    <row r="11" spans="11:48" ht="18" customHeight="1">
      <c r="K11" s="40"/>
      <c r="L11" s="40"/>
      <c r="M11" s="40"/>
      <c r="N11" s="40"/>
      <c r="O11" s="40"/>
      <c r="P11" s="40"/>
      <c r="Q11" s="40"/>
      <c r="R11" s="40"/>
      <c r="S11" s="40"/>
      <c r="T11" s="40"/>
      <c r="U11" s="40"/>
      <c r="V11" s="929" t="s">
        <v>255</v>
      </c>
      <c r="W11" s="929"/>
      <c r="X11" s="929"/>
      <c r="Y11" s="929"/>
      <c r="Z11" s="929"/>
      <c r="AA11" s="929"/>
      <c r="AB11" s="929"/>
      <c r="AC11" s="929"/>
      <c r="AD11" s="929"/>
      <c r="AE11" s="929"/>
      <c r="AF11" s="929"/>
      <c r="AG11" s="929"/>
      <c r="AH11" s="929"/>
      <c r="AI11" s="929"/>
      <c r="AJ11" s="929"/>
      <c r="AK11" s="929"/>
      <c r="AL11" s="40"/>
      <c r="AM11" s="40"/>
      <c r="AN11" s="40"/>
      <c r="AO11" s="40"/>
      <c r="AP11" s="40"/>
      <c r="AQ11" s="40"/>
      <c r="AR11" s="40"/>
      <c r="AS11" s="40"/>
      <c r="AT11" s="40"/>
      <c r="AU11" s="40"/>
      <c r="AV11" s="40"/>
    </row>
    <row r="12" spans="11:48" ht="40.5" customHeight="1">
      <c r="K12" s="40"/>
      <c r="L12" s="40"/>
      <c r="M12" s="40"/>
      <c r="N12" s="40"/>
      <c r="O12" s="40"/>
      <c r="P12" s="40"/>
      <c r="Q12" s="40"/>
      <c r="R12" s="40"/>
      <c r="S12" s="40"/>
      <c r="T12" s="40"/>
      <c r="U12" s="40"/>
      <c r="V12" s="929"/>
      <c r="W12" s="929"/>
      <c r="X12" s="929"/>
      <c r="Y12" s="929"/>
      <c r="Z12" s="929"/>
      <c r="AA12" s="929"/>
      <c r="AB12" s="929"/>
      <c r="AC12" s="929"/>
      <c r="AD12" s="929"/>
      <c r="AE12" s="929"/>
      <c r="AF12" s="929"/>
      <c r="AG12" s="929"/>
      <c r="AH12" s="929"/>
      <c r="AI12" s="929"/>
      <c r="AJ12" s="929"/>
      <c r="AK12" s="929"/>
      <c r="AL12" s="40"/>
      <c r="AM12" s="40"/>
      <c r="AN12" s="40"/>
      <c r="AO12" s="40"/>
      <c r="AP12" s="40"/>
      <c r="AQ12" s="40"/>
      <c r="AR12" s="40"/>
      <c r="AS12" s="40"/>
      <c r="AT12" s="40"/>
      <c r="AU12" s="40"/>
      <c r="AV12" s="40"/>
    </row>
    <row r="13" spans="11:32" ht="12.75">
      <c r="K13" s="40"/>
      <c r="L13" s="40"/>
      <c r="M13" s="40"/>
      <c r="N13" s="40"/>
      <c r="O13" s="40"/>
      <c r="P13" s="40"/>
      <c r="Q13" s="40"/>
      <c r="R13" s="40"/>
      <c r="S13" s="40"/>
      <c r="T13" s="40"/>
      <c r="U13" s="40"/>
      <c r="V13" s="40"/>
      <c r="W13" s="40"/>
      <c r="X13" s="40"/>
      <c r="Y13" s="40"/>
      <c r="Z13" s="40"/>
      <c r="AA13" s="40"/>
      <c r="AB13" s="40"/>
      <c r="AC13" s="40"/>
      <c r="AD13" s="40"/>
      <c r="AE13" s="40"/>
      <c r="AF13" s="40"/>
    </row>
    <row r="14" spans="11:32" ht="12.75">
      <c r="K14" s="40"/>
      <c r="L14" s="40"/>
      <c r="M14" s="40"/>
      <c r="N14" s="40"/>
      <c r="O14" s="40"/>
      <c r="P14" s="40"/>
      <c r="Q14" s="40"/>
      <c r="R14" s="40"/>
      <c r="S14" s="40"/>
      <c r="T14" s="40"/>
      <c r="U14" s="40"/>
      <c r="V14" s="40"/>
      <c r="W14" s="40"/>
      <c r="X14" s="40"/>
      <c r="Y14" s="40"/>
      <c r="Z14" s="40"/>
      <c r="AA14" s="40"/>
      <c r="AB14" s="40"/>
      <c r="AC14" s="40"/>
      <c r="AD14" s="40"/>
      <c r="AE14" s="40"/>
      <c r="AF14" s="40"/>
    </row>
    <row r="15" spans="11:47" ht="12.75">
      <c r="K15" s="40"/>
      <c r="L15" s="40"/>
      <c r="M15" s="40"/>
      <c r="N15" s="40"/>
      <c r="O15" s="40"/>
      <c r="P15" s="40"/>
      <c r="Q15" s="40"/>
      <c r="R15" s="40"/>
      <c r="S15" s="40"/>
      <c r="T15" s="40"/>
      <c r="U15" s="40"/>
      <c r="V15" s="40"/>
      <c r="W15" s="40"/>
      <c r="X15" s="40"/>
      <c r="Y15" s="40"/>
      <c r="Z15" s="40"/>
      <c r="AA15" s="40"/>
      <c r="AB15" s="40"/>
      <c r="AC15" s="40"/>
      <c r="AD15" s="40"/>
      <c r="AE15" s="40"/>
      <c r="AF15" s="40"/>
      <c r="AK15" s="298"/>
      <c r="AL15" s="634" t="str">
        <f>IF(ISBLANK('共通データ'!O21),"　　　　　　年　　　月　　　日",'共通データ'!O21)</f>
        <v>　　　　　　年　　　月　　　日</v>
      </c>
      <c r="AM15" s="634"/>
      <c r="AN15" s="634"/>
      <c r="AO15" s="634"/>
      <c r="AP15" s="634"/>
      <c r="AQ15" s="634"/>
      <c r="AR15" s="634"/>
      <c r="AS15" s="634"/>
      <c r="AT15" s="634"/>
      <c r="AU15" s="634"/>
    </row>
    <row r="18" ht="12.75">
      <c r="L18" s="7" t="s">
        <v>432</v>
      </c>
    </row>
    <row r="19" spans="15:21" ht="12.75">
      <c r="O19" s="7" t="s">
        <v>233</v>
      </c>
      <c r="T19" s="635" t="s">
        <v>171</v>
      </c>
      <c r="U19" s="635"/>
    </row>
    <row r="21" spans="31:36" ht="12.75">
      <c r="AE21" s="299" t="s">
        <v>89</v>
      </c>
      <c r="AF21" s="538">
        <f>'共通データ'!P3</f>
        <v>0</v>
      </c>
      <c r="AG21" s="538"/>
      <c r="AH21" s="538"/>
      <c r="AI21" s="538"/>
      <c r="AJ21" s="538"/>
    </row>
    <row r="22" spans="25:47" ht="12.75">
      <c r="Y22" s="631" t="s">
        <v>173</v>
      </c>
      <c r="Z22" s="631"/>
      <c r="AA22" s="631"/>
      <c r="AB22" s="631"/>
      <c r="AC22" s="631"/>
      <c r="AE22" s="538">
        <f>'共通データ'!O4</f>
        <v>0</v>
      </c>
      <c r="AF22" s="538"/>
      <c r="AG22" s="538"/>
      <c r="AH22" s="538"/>
      <c r="AI22" s="538"/>
      <c r="AJ22" s="538"/>
      <c r="AK22" s="538"/>
      <c r="AL22" s="538"/>
      <c r="AM22" s="538"/>
      <c r="AN22" s="538"/>
      <c r="AO22" s="538"/>
      <c r="AP22" s="538"/>
      <c r="AQ22" s="538"/>
      <c r="AR22" s="538"/>
      <c r="AS22" s="538"/>
      <c r="AT22" s="538"/>
      <c r="AU22" s="538"/>
    </row>
    <row r="23" spans="34:47" ht="12.75">
      <c r="AH23" s="538">
        <f>'共通データ'!R5</f>
        <v>0</v>
      </c>
      <c r="AI23" s="538"/>
      <c r="AJ23" s="538"/>
      <c r="AK23" s="538"/>
      <c r="AL23" s="538"/>
      <c r="AM23" s="538"/>
      <c r="AN23" s="538"/>
      <c r="AO23" s="538"/>
      <c r="AP23" s="538"/>
      <c r="AQ23" s="538"/>
      <c r="AR23" s="538"/>
      <c r="AS23" s="538"/>
      <c r="AT23" s="538"/>
      <c r="AU23" s="538"/>
    </row>
    <row r="24" spans="21:47" ht="13.5" customHeight="1">
      <c r="U24" s="631" t="s">
        <v>174</v>
      </c>
      <c r="V24" s="631"/>
      <c r="W24" s="631"/>
      <c r="Y24" s="631" t="s">
        <v>84</v>
      </c>
      <c r="Z24" s="631"/>
      <c r="AA24" s="631"/>
      <c r="AB24" s="631"/>
      <c r="AC24" s="631"/>
      <c r="AE24" s="632">
        <f>'共通データ'!O2</f>
        <v>0</v>
      </c>
      <c r="AF24" s="632"/>
      <c r="AG24" s="632"/>
      <c r="AH24" s="632"/>
      <c r="AI24" s="632"/>
      <c r="AJ24" s="632"/>
      <c r="AK24" s="632"/>
      <c r="AL24" s="632"/>
      <c r="AM24" s="632"/>
      <c r="AN24" s="632"/>
      <c r="AO24" s="632"/>
      <c r="AP24" s="632"/>
      <c r="AQ24" s="632"/>
      <c r="AR24" s="632"/>
      <c r="AS24" s="632"/>
      <c r="AT24" s="632"/>
      <c r="AU24" s="632"/>
    </row>
    <row r="25" spans="31:47" ht="12.75">
      <c r="AE25" s="632"/>
      <c r="AF25" s="632"/>
      <c r="AG25" s="632"/>
      <c r="AH25" s="632"/>
      <c r="AI25" s="632"/>
      <c r="AJ25" s="632"/>
      <c r="AK25" s="632"/>
      <c r="AL25" s="632"/>
      <c r="AM25" s="632"/>
      <c r="AN25" s="632"/>
      <c r="AO25" s="632"/>
      <c r="AP25" s="632"/>
      <c r="AQ25" s="632"/>
      <c r="AR25" s="632"/>
      <c r="AS25" s="632"/>
      <c r="AT25" s="632"/>
      <c r="AU25" s="632"/>
    </row>
    <row r="26" spans="25:45" ht="12.75">
      <c r="Y26" s="631" t="s">
        <v>54</v>
      </c>
      <c r="Z26" s="631"/>
      <c r="AA26" s="631"/>
      <c r="AB26" s="631"/>
      <c r="AC26" s="631"/>
      <c r="AE26" s="538">
        <f>'共通データ'!O11</f>
        <v>0</v>
      </c>
      <c r="AF26" s="538"/>
      <c r="AG26" s="538"/>
      <c r="AH26" s="538"/>
      <c r="AI26" s="538"/>
      <c r="AJ26" s="538"/>
      <c r="AK26" s="538"/>
      <c r="AL26" s="538"/>
      <c r="AM26" s="538"/>
      <c r="AN26" s="538"/>
      <c r="AO26" s="7" t="s">
        <v>180</v>
      </c>
      <c r="AR26" s="40"/>
      <c r="AS26" s="300"/>
    </row>
    <row r="28" spans="25:40" ht="12.75">
      <c r="Y28" s="631" t="s">
        <v>529</v>
      </c>
      <c r="Z28" s="631"/>
      <c r="AA28" s="631"/>
      <c r="AB28" s="631"/>
      <c r="AC28" s="631"/>
      <c r="AE28" s="538">
        <f>IF(ISBLANK('共通データ'!O12),'共通データ'!O9,'共通データ'!O12)</f>
        <v>0</v>
      </c>
      <c r="AF28" s="538"/>
      <c r="AG28" s="538"/>
      <c r="AH28" s="538"/>
      <c r="AI28" s="538"/>
      <c r="AJ28" s="538"/>
      <c r="AK28" s="538"/>
      <c r="AL28" s="538"/>
      <c r="AM28" s="538"/>
      <c r="AN28" s="538"/>
    </row>
    <row r="32" spans="11:48" ht="15" customHeight="1">
      <c r="K32" s="927" t="s">
        <v>285</v>
      </c>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7"/>
      <c r="AI32" s="927"/>
      <c r="AJ32" s="927"/>
      <c r="AK32" s="927"/>
      <c r="AL32" s="927"/>
      <c r="AM32" s="927"/>
      <c r="AN32" s="927"/>
      <c r="AO32" s="927"/>
      <c r="AP32" s="927"/>
      <c r="AQ32" s="927"/>
      <c r="AR32" s="927"/>
      <c r="AS32" s="927"/>
      <c r="AT32" s="927"/>
      <c r="AU32" s="927"/>
      <c r="AV32" s="927"/>
    </row>
    <row r="33" spans="11:42" ht="12.75">
      <c r="K33" s="926"/>
      <c r="L33" s="926"/>
      <c r="M33" s="926"/>
      <c r="N33" s="926"/>
      <c r="O33" s="926"/>
      <c r="P33" s="926"/>
      <c r="Q33" s="926"/>
      <c r="R33" s="926"/>
      <c r="S33" s="926"/>
      <c r="T33" s="926"/>
      <c r="U33" s="926"/>
      <c r="V33" s="926"/>
      <c r="W33" s="926"/>
      <c r="X33" s="926"/>
      <c r="Y33" s="926"/>
      <c r="Z33" s="926"/>
      <c r="AA33" s="926"/>
      <c r="AB33" s="926"/>
      <c r="AC33" s="926"/>
      <c r="AD33" s="926"/>
      <c r="AE33" s="926"/>
      <c r="AF33" s="926"/>
      <c r="AG33" s="926"/>
      <c r="AH33" s="926"/>
      <c r="AI33" s="926"/>
      <c r="AJ33" s="926"/>
      <c r="AK33" s="926"/>
      <c r="AL33" s="926"/>
      <c r="AM33" s="926"/>
      <c r="AN33" s="926"/>
      <c r="AO33" s="926"/>
      <c r="AP33" s="926"/>
    </row>
    <row r="34" spans="11:42" ht="12.75">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row>
    <row r="36" spans="29:30" ht="16.5">
      <c r="AC36" s="928" t="s">
        <v>321</v>
      </c>
      <c r="AD36" s="928"/>
    </row>
    <row r="37" spans="29:30" ht="16.5">
      <c r="AC37" s="301"/>
      <c r="AD37" s="301"/>
    </row>
    <row r="39" spans="12:47" ht="12.75">
      <c r="L39" s="7">
        <v>1</v>
      </c>
      <c r="N39" s="631" t="s">
        <v>181</v>
      </c>
      <c r="O39" s="631"/>
      <c r="P39" s="631"/>
      <c r="Q39" s="631"/>
      <c r="R39" s="631"/>
      <c r="S39" s="631"/>
      <c r="T39" s="631"/>
      <c r="U39" s="631"/>
      <c r="X39" s="538">
        <f>'共通データ'!O15</f>
        <v>0</v>
      </c>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38"/>
      <c r="AU39" s="538"/>
    </row>
    <row r="40" spans="14:21" ht="12.75">
      <c r="N40" s="42"/>
      <c r="O40" s="42"/>
      <c r="P40" s="42"/>
      <c r="Q40" s="42"/>
      <c r="R40" s="42"/>
      <c r="S40" s="42"/>
      <c r="T40" s="42"/>
      <c r="U40" s="42"/>
    </row>
    <row r="41" spans="14:21" ht="12.75">
      <c r="N41" s="42"/>
      <c r="O41" s="42"/>
      <c r="P41" s="42"/>
      <c r="Q41" s="42"/>
      <c r="R41" s="42"/>
      <c r="S41" s="42"/>
      <c r="T41" s="42"/>
      <c r="U41" s="42"/>
    </row>
    <row r="43" spans="12:50" ht="12.75">
      <c r="L43" s="7">
        <v>2</v>
      </c>
      <c r="N43" s="631" t="s">
        <v>152</v>
      </c>
      <c r="O43" s="631"/>
      <c r="P43" s="631"/>
      <c r="Q43" s="631"/>
      <c r="R43" s="631"/>
      <c r="S43" s="631"/>
      <c r="T43" s="631"/>
      <c r="U43" s="631"/>
      <c r="X43" s="634" t="str">
        <f>IF(OR(ISBLANK('共通データ'!O19),'共通データ'!O19=0),"　　　　年　　月　　日",'共通データ'!O19)</f>
        <v>　　　　年　　月　　日</v>
      </c>
      <c r="Y43" s="631"/>
      <c r="Z43" s="631"/>
      <c r="AA43" s="631"/>
      <c r="AB43" s="631"/>
      <c r="AC43" s="631"/>
      <c r="AD43" s="631"/>
      <c r="AE43" s="631"/>
      <c r="AF43" s="926">
        <f>'共通データ'!Y19</f>
        <v>0</v>
      </c>
      <c r="AG43" s="926"/>
      <c r="AH43" s="924"/>
      <c r="AI43" s="924"/>
      <c r="AJ43" s="7" t="s">
        <v>178</v>
      </c>
      <c r="AK43" s="924"/>
      <c r="AL43" s="924"/>
      <c r="AM43" s="7" t="s">
        <v>353</v>
      </c>
      <c r="AN43" s="7" t="s">
        <v>155</v>
      </c>
      <c r="AX43" s="7" t="s">
        <v>124</v>
      </c>
    </row>
    <row r="44" ht="7.5" customHeight="1"/>
    <row r="45" spans="28:44" ht="12.75">
      <c r="AB45" s="634" t="str">
        <f>IF(OR(ISBLANK('共通データ'!O20),'共通データ'!O20=0),"　　　　年　　月　　日",'共通データ'!O20)</f>
        <v>　　　　年　　月　　日</v>
      </c>
      <c r="AC45" s="631"/>
      <c r="AD45" s="631"/>
      <c r="AE45" s="631"/>
      <c r="AF45" s="631"/>
      <c r="AG45" s="631"/>
      <c r="AH45" s="631"/>
      <c r="AI45" s="631"/>
      <c r="AJ45" s="926">
        <f>'共通データ'!Y20</f>
        <v>0</v>
      </c>
      <c r="AK45" s="926"/>
      <c r="AL45" s="924"/>
      <c r="AM45" s="924"/>
      <c r="AN45" s="7" t="s">
        <v>178</v>
      </c>
      <c r="AO45" s="924"/>
      <c r="AP45" s="924"/>
      <c r="AQ45" s="7" t="s">
        <v>353</v>
      </c>
      <c r="AR45" s="7" t="s">
        <v>530</v>
      </c>
    </row>
    <row r="47" spans="12:47" ht="12.75">
      <c r="L47" s="7">
        <v>3</v>
      </c>
      <c r="N47" s="631" t="s">
        <v>40</v>
      </c>
      <c r="O47" s="631"/>
      <c r="P47" s="631"/>
      <c r="Q47" s="631"/>
      <c r="R47" s="631"/>
      <c r="S47" s="631"/>
      <c r="T47" s="631"/>
      <c r="U47" s="631"/>
      <c r="X47" s="924" t="s">
        <v>256</v>
      </c>
      <c r="Y47" s="924"/>
      <c r="Z47" s="924"/>
      <c r="AA47" s="924"/>
      <c r="AB47" s="924"/>
      <c r="AC47" s="924"/>
      <c r="AD47" s="924"/>
      <c r="AE47" s="924"/>
      <c r="AF47" s="924"/>
      <c r="AG47" s="924"/>
      <c r="AH47" s="924"/>
      <c r="AI47" s="924"/>
      <c r="AJ47" s="924"/>
      <c r="AK47" s="924"/>
      <c r="AL47" s="924"/>
      <c r="AM47" s="924"/>
      <c r="AN47" s="924"/>
      <c r="AO47" s="924"/>
      <c r="AP47" s="924"/>
      <c r="AQ47" s="924"/>
      <c r="AR47" s="924"/>
      <c r="AS47" s="924"/>
      <c r="AT47" s="924"/>
      <c r="AU47" s="924"/>
    </row>
    <row r="48" spans="24:47" ht="12.75">
      <c r="X48" s="924" t="s">
        <v>160</v>
      </c>
      <c r="Y48" s="924"/>
      <c r="Z48" s="924"/>
      <c r="AA48" s="924"/>
      <c r="AB48" s="924"/>
      <c r="AC48" s="924"/>
      <c r="AD48" s="924"/>
      <c r="AE48" s="924"/>
      <c r="AF48" s="924"/>
      <c r="AG48" s="924"/>
      <c r="AH48" s="924"/>
      <c r="AI48" s="924"/>
      <c r="AJ48" s="924"/>
      <c r="AK48" s="924"/>
      <c r="AL48" s="924"/>
      <c r="AM48" s="924"/>
      <c r="AN48" s="924"/>
      <c r="AO48" s="924"/>
      <c r="AP48" s="924"/>
      <c r="AQ48" s="924"/>
      <c r="AR48" s="924"/>
      <c r="AS48" s="924"/>
      <c r="AT48" s="924"/>
      <c r="AU48" s="924"/>
    </row>
    <row r="49" spans="24:47" ht="12.75">
      <c r="X49" s="924" t="s">
        <v>459</v>
      </c>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row>
    <row r="50" spans="24:47" ht="12.75">
      <c r="X50" s="924" t="s">
        <v>425</v>
      </c>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row>
    <row r="51" spans="24:47" ht="12.75">
      <c r="X51" s="924" t="s">
        <v>185</v>
      </c>
      <c r="Y51" s="924"/>
      <c r="Z51" s="924"/>
      <c r="AA51" s="924"/>
      <c r="AB51" s="924"/>
      <c r="AC51" s="924"/>
      <c r="AD51" s="924"/>
      <c r="AE51" s="924"/>
      <c r="AF51" s="924"/>
      <c r="AG51" s="924"/>
      <c r="AH51" s="924"/>
      <c r="AI51" s="924"/>
      <c r="AJ51" s="924"/>
      <c r="AK51" s="924"/>
      <c r="AL51" s="924"/>
      <c r="AM51" s="924"/>
      <c r="AN51" s="924"/>
      <c r="AO51" s="924"/>
      <c r="AP51" s="924"/>
      <c r="AQ51" s="924"/>
      <c r="AR51" s="924"/>
      <c r="AS51" s="924"/>
      <c r="AT51" s="924"/>
      <c r="AU51" s="924"/>
    </row>
    <row r="52" spans="24:47" ht="12.75">
      <c r="X52" s="924" t="s">
        <v>402</v>
      </c>
      <c r="Y52" s="924"/>
      <c r="Z52" s="924"/>
      <c r="AA52" s="924"/>
      <c r="AB52" s="924"/>
      <c r="AC52" s="924"/>
      <c r="AD52" s="924"/>
      <c r="AE52" s="924"/>
      <c r="AF52" s="924"/>
      <c r="AG52" s="924"/>
      <c r="AH52" s="924"/>
      <c r="AI52" s="924"/>
      <c r="AJ52" s="924"/>
      <c r="AK52" s="924"/>
      <c r="AL52" s="924"/>
      <c r="AM52" s="924"/>
      <c r="AN52" s="924"/>
      <c r="AO52" s="924"/>
      <c r="AP52" s="924"/>
      <c r="AQ52" s="924"/>
      <c r="AR52" s="924"/>
      <c r="AS52" s="924"/>
      <c r="AT52" s="924"/>
      <c r="AU52" s="924"/>
    </row>
    <row r="53" spans="24:47" ht="12.75">
      <c r="X53" s="924"/>
      <c r="Y53" s="924"/>
      <c r="Z53" s="924"/>
      <c r="AA53" s="924"/>
      <c r="AB53" s="924"/>
      <c r="AC53" s="924"/>
      <c r="AD53" s="924"/>
      <c r="AE53" s="924"/>
      <c r="AF53" s="924"/>
      <c r="AG53" s="924"/>
      <c r="AH53" s="924"/>
      <c r="AI53" s="924"/>
      <c r="AJ53" s="924"/>
      <c r="AK53" s="924"/>
      <c r="AL53" s="924"/>
      <c r="AM53" s="924"/>
      <c r="AN53" s="924"/>
      <c r="AO53" s="924"/>
      <c r="AP53" s="924"/>
      <c r="AQ53" s="924"/>
      <c r="AR53" s="924"/>
      <c r="AS53" s="924"/>
      <c r="AT53" s="924"/>
      <c r="AU53" s="924"/>
    </row>
    <row r="55" spans="12:47" ht="12.75">
      <c r="L55" s="7">
        <v>4</v>
      </c>
      <c r="N55" s="631" t="s">
        <v>531</v>
      </c>
      <c r="O55" s="631"/>
      <c r="P55" s="631"/>
      <c r="Q55" s="631"/>
      <c r="R55" s="631"/>
      <c r="S55" s="631"/>
      <c r="T55" s="631"/>
      <c r="U55" s="631"/>
      <c r="X55" s="925"/>
      <c r="Y55" s="925"/>
      <c r="Z55" s="925"/>
      <c r="AA55" s="925"/>
      <c r="AB55" s="925"/>
      <c r="AC55" s="925"/>
      <c r="AD55" s="925"/>
      <c r="AE55" s="925"/>
      <c r="AF55" s="925"/>
      <c r="AG55" s="925"/>
      <c r="AH55" s="925"/>
      <c r="AI55" s="925"/>
      <c r="AJ55" s="925"/>
      <c r="AK55" s="925"/>
      <c r="AL55" s="925"/>
      <c r="AM55" s="925"/>
      <c r="AN55" s="925"/>
      <c r="AO55" s="925"/>
      <c r="AP55" s="925"/>
      <c r="AQ55" s="925"/>
      <c r="AR55" s="925"/>
      <c r="AS55" s="925"/>
      <c r="AT55" s="925"/>
      <c r="AU55" s="925"/>
    </row>
    <row r="56" spans="24:47" ht="12.7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row>
    <row r="57" spans="24:47" ht="12.7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row>
    <row r="58" spans="14:47" ht="12.75">
      <c r="N58" s="631"/>
      <c r="O58" s="631"/>
      <c r="P58" s="631"/>
      <c r="Q58" s="631"/>
      <c r="R58" s="631"/>
      <c r="S58" s="631"/>
      <c r="T58" s="631"/>
      <c r="U58" s="631"/>
      <c r="X58" s="925"/>
      <c r="Y58" s="925"/>
      <c r="Z58" s="925"/>
      <c r="AA58" s="925"/>
      <c r="AB58" s="925"/>
      <c r="AC58" s="925"/>
      <c r="AD58" s="925"/>
      <c r="AE58" s="925"/>
      <c r="AF58" s="925"/>
      <c r="AG58" s="925"/>
      <c r="AH58" s="925"/>
      <c r="AI58" s="925"/>
      <c r="AJ58" s="925"/>
      <c r="AK58" s="925"/>
      <c r="AL58" s="925"/>
      <c r="AM58" s="925"/>
      <c r="AN58" s="925"/>
      <c r="AO58" s="925"/>
      <c r="AP58" s="925"/>
      <c r="AQ58" s="925"/>
      <c r="AR58" s="925"/>
      <c r="AS58" s="925"/>
      <c r="AT58" s="925"/>
      <c r="AU58" s="925"/>
    </row>
    <row r="59" spans="24:47" ht="12.75">
      <c r="X59" s="925"/>
      <c r="Y59" s="925"/>
      <c r="Z59" s="925"/>
      <c r="AA59" s="925"/>
      <c r="AB59" s="925"/>
      <c r="AC59" s="925"/>
      <c r="AD59" s="925"/>
      <c r="AE59" s="925"/>
      <c r="AF59" s="925"/>
      <c r="AG59" s="925"/>
      <c r="AH59" s="925"/>
      <c r="AI59" s="925"/>
      <c r="AJ59" s="925"/>
      <c r="AK59" s="925"/>
      <c r="AL59" s="925"/>
      <c r="AM59" s="925"/>
      <c r="AN59" s="925"/>
      <c r="AO59" s="925"/>
      <c r="AP59" s="925"/>
      <c r="AQ59" s="925"/>
      <c r="AR59" s="925"/>
      <c r="AS59" s="925"/>
      <c r="AT59" s="925"/>
      <c r="AU59" s="925"/>
    </row>
    <row r="60" spans="24:47" ht="12.75">
      <c r="X60" s="925"/>
      <c r="Y60" s="925"/>
      <c r="Z60" s="925"/>
      <c r="AA60" s="925"/>
      <c r="AB60" s="925"/>
      <c r="AC60" s="925"/>
      <c r="AD60" s="925"/>
      <c r="AE60" s="925"/>
      <c r="AF60" s="925"/>
      <c r="AG60" s="925"/>
      <c r="AH60" s="925"/>
      <c r="AI60" s="925"/>
      <c r="AJ60" s="925"/>
      <c r="AK60" s="925"/>
      <c r="AL60" s="925"/>
      <c r="AM60" s="925"/>
      <c r="AN60" s="925"/>
      <c r="AO60" s="925"/>
      <c r="AP60" s="925"/>
      <c r="AQ60" s="925"/>
      <c r="AR60" s="925"/>
      <c r="AS60" s="925"/>
      <c r="AT60" s="925"/>
      <c r="AU60" s="925"/>
    </row>
    <row r="61" spans="24:47" ht="12.75">
      <c r="X61" s="925"/>
      <c r="Y61" s="925"/>
      <c r="Z61" s="925"/>
      <c r="AA61" s="925"/>
      <c r="AB61" s="925"/>
      <c r="AC61" s="925"/>
      <c r="AD61" s="925"/>
      <c r="AE61" s="925"/>
      <c r="AF61" s="925"/>
      <c r="AG61" s="925"/>
      <c r="AH61" s="925"/>
      <c r="AI61" s="925"/>
      <c r="AJ61" s="925"/>
      <c r="AK61" s="925"/>
      <c r="AL61" s="925"/>
      <c r="AM61" s="925"/>
      <c r="AN61" s="925"/>
      <c r="AO61" s="925"/>
      <c r="AP61" s="925"/>
      <c r="AQ61" s="925"/>
      <c r="AR61" s="925"/>
      <c r="AS61" s="925"/>
      <c r="AT61" s="925"/>
      <c r="AU61" s="925"/>
    </row>
    <row r="62" spans="24:47" ht="12.75">
      <c r="X62" s="925"/>
      <c r="Y62" s="925"/>
      <c r="Z62" s="925"/>
      <c r="AA62" s="925"/>
      <c r="AB62" s="925"/>
      <c r="AC62" s="925"/>
      <c r="AD62" s="925"/>
      <c r="AE62" s="925"/>
      <c r="AF62" s="925"/>
      <c r="AG62" s="925"/>
      <c r="AH62" s="925"/>
      <c r="AI62" s="925"/>
      <c r="AJ62" s="925"/>
      <c r="AK62" s="925"/>
      <c r="AL62" s="925"/>
      <c r="AM62" s="925"/>
      <c r="AN62" s="925"/>
      <c r="AO62" s="925"/>
      <c r="AP62" s="925"/>
      <c r="AQ62" s="925"/>
      <c r="AR62" s="925"/>
      <c r="AS62" s="925"/>
      <c r="AT62" s="925"/>
      <c r="AU62" s="925"/>
    </row>
    <row r="63" spans="24:47" ht="12.7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row>
    <row r="64" spans="24:47" ht="12.7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row>
  </sheetData>
  <sheetProtection/>
  <mergeCells count="39">
    <mergeCell ref="V11:AK12"/>
    <mergeCell ref="AL15:AU15"/>
    <mergeCell ref="T19:U19"/>
    <mergeCell ref="AF21:AJ21"/>
    <mergeCell ref="Y22:AC22"/>
    <mergeCell ref="AE22:AU22"/>
    <mergeCell ref="AH23:AU23"/>
    <mergeCell ref="U24:W24"/>
    <mergeCell ref="Y24:AC24"/>
    <mergeCell ref="AE24:AU25"/>
    <mergeCell ref="Y26:AC26"/>
    <mergeCell ref="AE26:AN26"/>
    <mergeCell ref="Y28:AC28"/>
    <mergeCell ref="AE28:AN28"/>
    <mergeCell ref="K32:AV32"/>
    <mergeCell ref="K33:AP33"/>
    <mergeCell ref="AC36:AD36"/>
    <mergeCell ref="N39:U39"/>
    <mergeCell ref="X39:AU39"/>
    <mergeCell ref="N43:U43"/>
    <mergeCell ref="X43:AE43"/>
    <mergeCell ref="AF43:AG43"/>
    <mergeCell ref="AH43:AI43"/>
    <mergeCell ref="AK43:AL43"/>
    <mergeCell ref="AB45:AI45"/>
    <mergeCell ref="AJ45:AK45"/>
    <mergeCell ref="AL45:AM45"/>
    <mergeCell ref="AO45:AP45"/>
    <mergeCell ref="N47:U47"/>
    <mergeCell ref="X47:AU47"/>
    <mergeCell ref="X48:AU48"/>
    <mergeCell ref="X49:AU49"/>
    <mergeCell ref="X50:AU50"/>
    <mergeCell ref="X51:AU51"/>
    <mergeCell ref="X52:AU52"/>
    <mergeCell ref="X53:AU53"/>
    <mergeCell ref="N55:U55"/>
    <mergeCell ref="X55:AU64"/>
    <mergeCell ref="N58:U58"/>
  </mergeCells>
  <conditionalFormatting sqref="X39:AU41 AE21:AU29">
    <cfRule type="cellIs" priority="1" dxfId="14" operator="equal" stopIfTrue="1">
      <formula>0</formula>
    </cfRule>
  </conditionalFormatting>
  <printOptions/>
  <pageMargins left="0.87" right="0.75" top="1" bottom="1" header="0.512" footer="0.512"/>
  <pageSetup horizontalDpi="600" verticalDpi="600" orientation="portrait" paperSize="9" scale="99" r:id="rId2"/>
  <drawing r:id="rId1"/>
</worksheet>
</file>

<file path=xl/worksheets/sheet12.xml><?xml version="1.0" encoding="utf-8"?>
<worksheet xmlns="http://schemas.openxmlformats.org/spreadsheetml/2006/main" xmlns:r="http://schemas.openxmlformats.org/officeDocument/2006/relationships">
  <dimension ref="A1:M53"/>
  <sheetViews>
    <sheetView zoomScalePageLayoutView="0" workbookViewId="0" topLeftCell="A1">
      <selection activeCell="P6" sqref="P6"/>
    </sheetView>
  </sheetViews>
  <sheetFormatPr defaultColWidth="9.00390625" defaultRowHeight="13.5"/>
  <cols>
    <col min="1" max="1" width="11.625" style="302" customWidth="1"/>
    <col min="2" max="2" width="1.625" style="302" customWidth="1"/>
    <col min="3" max="3" width="11.50390625" style="302" customWidth="1"/>
    <col min="4" max="4" width="1.625" style="302" customWidth="1"/>
    <col min="5" max="5" width="11.50390625" style="302" customWidth="1"/>
    <col min="6" max="6" width="1.625" style="302" customWidth="1"/>
    <col min="7" max="7" width="11.50390625" style="302" customWidth="1"/>
    <col min="8" max="8" width="1.625" style="302" customWidth="1"/>
    <col min="9" max="9" width="11.50390625" style="302" customWidth="1"/>
    <col min="10" max="10" width="1.625" style="302" customWidth="1"/>
    <col min="11" max="11" width="11.50390625" style="302" customWidth="1"/>
    <col min="12" max="12" width="1.625" style="302" customWidth="1"/>
    <col min="13" max="13" width="11.50390625" style="302" customWidth="1"/>
    <col min="14" max="16" width="9.00390625" style="302" bestFit="1" customWidth="1"/>
    <col min="17" max="17" width="10.25390625" style="302" customWidth="1"/>
    <col min="18" max="18" width="9.00390625" style="302" bestFit="1" customWidth="1"/>
    <col min="19" max="16384" width="9.00390625" style="302" customWidth="1"/>
  </cols>
  <sheetData>
    <row r="1" spans="1:13" ht="24" customHeight="1">
      <c r="A1" s="930" t="s">
        <v>327</v>
      </c>
      <c r="B1" s="930"/>
      <c r="C1" s="930"/>
      <c r="D1" s="930"/>
      <c r="E1" s="930"/>
      <c r="F1" s="930"/>
      <c r="G1" s="930"/>
      <c r="H1" s="930"/>
      <c r="I1" s="930"/>
      <c r="J1" s="930"/>
      <c r="K1" s="930"/>
      <c r="L1" s="930"/>
      <c r="M1" s="930"/>
    </row>
    <row r="2" spans="1:13" ht="24" customHeight="1">
      <c r="A2" s="931" t="s">
        <v>532</v>
      </c>
      <c r="B2" s="931"/>
      <c r="C2" s="931"/>
      <c r="D2" s="931"/>
      <c r="E2" s="931"/>
      <c r="F2" s="931"/>
      <c r="G2" s="931"/>
      <c r="H2" s="931"/>
      <c r="I2" s="931"/>
      <c r="J2" s="931"/>
      <c r="K2" s="931"/>
      <c r="L2" s="931"/>
      <c r="M2" s="931"/>
    </row>
    <row r="3" spans="1:13" ht="21">
      <c r="A3" s="932" t="s">
        <v>101</v>
      </c>
      <c r="B3" s="932"/>
      <c r="C3" s="932"/>
      <c r="D3" s="932"/>
      <c r="E3" s="932"/>
      <c r="F3" s="303"/>
      <c r="G3" s="933" t="s">
        <v>84</v>
      </c>
      <c r="H3" s="933"/>
      <c r="I3" s="934"/>
      <c r="J3" s="934"/>
      <c r="K3" s="934"/>
      <c r="L3" s="934"/>
      <c r="M3" s="934"/>
    </row>
    <row r="4" spans="1:3" ht="12.75">
      <c r="A4" s="935" t="s">
        <v>231</v>
      </c>
      <c r="B4" s="935"/>
      <c r="C4" s="935"/>
    </row>
    <row r="5" spans="1:13" ht="15.75" customHeight="1">
      <c r="A5" s="305" t="s">
        <v>335</v>
      </c>
      <c r="C5" s="305" t="s">
        <v>150</v>
      </c>
      <c r="E5" s="305" t="s">
        <v>534</v>
      </c>
      <c r="G5" s="305" t="s">
        <v>537</v>
      </c>
      <c r="I5" s="305" t="s">
        <v>538</v>
      </c>
      <c r="K5" s="305" t="s">
        <v>267</v>
      </c>
      <c r="M5" s="305" t="s">
        <v>539</v>
      </c>
    </row>
    <row r="6" spans="1:13" ht="15.75" customHeight="1">
      <c r="A6" s="306"/>
      <c r="B6" s="307"/>
      <c r="C6" s="306"/>
      <c r="D6" s="307"/>
      <c r="E6" s="306"/>
      <c r="F6" s="307"/>
      <c r="G6" s="306"/>
      <c r="H6" s="307"/>
      <c r="I6" s="306"/>
      <c r="J6" s="307"/>
      <c r="K6" s="306"/>
      <c r="L6" s="307"/>
      <c r="M6" s="306"/>
    </row>
    <row r="7" spans="1:13" ht="15.75" customHeight="1">
      <c r="A7" s="308"/>
      <c r="B7" s="307"/>
      <c r="C7" s="308"/>
      <c r="D7" s="307"/>
      <c r="E7" s="308"/>
      <c r="F7" s="307"/>
      <c r="G7" s="308"/>
      <c r="H7" s="307"/>
      <c r="I7" s="308"/>
      <c r="J7" s="307"/>
      <c r="K7" s="308"/>
      <c r="L7" s="307"/>
      <c r="M7" s="308"/>
    </row>
    <row r="8" spans="1:13" ht="15.75" customHeight="1">
      <c r="A8" s="308"/>
      <c r="B8" s="307"/>
      <c r="C8" s="308"/>
      <c r="D8" s="307"/>
      <c r="E8" s="308"/>
      <c r="F8" s="307"/>
      <c r="G8" s="308"/>
      <c r="H8" s="307"/>
      <c r="I8" s="308"/>
      <c r="J8" s="307"/>
      <c r="K8" s="308"/>
      <c r="L8" s="307"/>
      <c r="M8" s="308"/>
    </row>
    <row r="9" spans="1:13" ht="15.75" customHeight="1">
      <c r="A9" s="308"/>
      <c r="B9" s="307"/>
      <c r="C9" s="308"/>
      <c r="D9" s="307"/>
      <c r="E9" s="308"/>
      <c r="F9" s="307"/>
      <c r="G9" s="308"/>
      <c r="H9" s="307"/>
      <c r="I9" s="308"/>
      <c r="J9" s="307"/>
      <c r="K9" s="308"/>
      <c r="L9" s="307"/>
      <c r="M9" s="308"/>
    </row>
    <row r="10" spans="1:13" ht="15.75" customHeight="1">
      <c r="A10" s="308"/>
      <c r="B10" s="307"/>
      <c r="C10" s="308"/>
      <c r="D10" s="307"/>
      <c r="E10" s="308"/>
      <c r="F10" s="307"/>
      <c r="G10" s="308"/>
      <c r="H10" s="307"/>
      <c r="I10" s="308"/>
      <c r="J10" s="307"/>
      <c r="K10" s="308"/>
      <c r="L10" s="307"/>
      <c r="M10" s="308"/>
    </row>
    <row r="11" spans="1:13" ht="15.75" customHeight="1">
      <c r="A11" s="308"/>
      <c r="B11" s="307"/>
      <c r="C11" s="308"/>
      <c r="D11" s="307"/>
      <c r="E11" s="308"/>
      <c r="F11" s="307"/>
      <c r="G11" s="308"/>
      <c r="H11" s="307"/>
      <c r="I11" s="308"/>
      <c r="J11" s="307"/>
      <c r="K11" s="308"/>
      <c r="L11" s="307"/>
      <c r="M11" s="308"/>
    </row>
    <row r="12" spans="1:13" ht="15.75" customHeight="1">
      <c r="A12" s="308"/>
      <c r="B12" s="307"/>
      <c r="C12" s="308"/>
      <c r="D12" s="307"/>
      <c r="E12" s="308"/>
      <c r="F12" s="307"/>
      <c r="G12" s="308"/>
      <c r="H12" s="307"/>
      <c r="I12" s="308"/>
      <c r="J12" s="307"/>
      <c r="K12" s="308"/>
      <c r="L12" s="307"/>
      <c r="M12" s="308"/>
    </row>
    <row r="13" spans="1:13" ht="15.75" customHeight="1">
      <c r="A13" s="309"/>
      <c r="B13" s="307"/>
      <c r="C13" s="309"/>
      <c r="D13" s="307"/>
      <c r="E13" s="309"/>
      <c r="F13" s="307"/>
      <c r="G13" s="309"/>
      <c r="H13" s="307"/>
      <c r="I13" s="309"/>
      <c r="J13" s="307"/>
      <c r="K13" s="309"/>
      <c r="L13" s="307"/>
      <c r="M13" s="309"/>
    </row>
    <row r="14" spans="1:13" ht="12.75">
      <c r="A14" s="310"/>
      <c r="C14" s="310"/>
      <c r="E14" s="310"/>
      <c r="G14" s="310"/>
      <c r="I14" s="310"/>
      <c r="K14" s="310"/>
      <c r="M14" s="310"/>
    </row>
    <row r="15" spans="1:13" ht="15.75" customHeight="1">
      <c r="A15" s="305" t="s">
        <v>243</v>
      </c>
      <c r="B15" s="311"/>
      <c r="C15" s="305" t="s">
        <v>446</v>
      </c>
      <c r="D15" s="311"/>
      <c r="E15" s="305" t="s">
        <v>260</v>
      </c>
      <c r="F15" s="311"/>
      <c r="G15" s="305" t="s">
        <v>540</v>
      </c>
      <c r="H15" s="311"/>
      <c r="I15" s="305" t="s">
        <v>513</v>
      </c>
      <c r="J15" s="311"/>
      <c r="K15" s="305" t="s">
        <v>542</v>
      </c>
      <c r="L15" s="311"/>
      <c r="M15" s="305" t="s">
        <v>455</v>
      </c>
    </row>
    <row r="16" spans="1:13" ht="15.75" customHeight="1">
      <c r="A16" s="306"/>
      <c r="B16" s="307"/>
      <c r="C16" s="306"/>
      <c r="D16" s="307"/>
      <c r="E16" s="306"/>
      <c r="F16" s="307"/>
      <c r="G16" s="306"/>
      <c r="H16" s="307"/>
      <c r="I16" s="306"/>
      <c r="J16" s="307"/>
      <c r="K16" s="306"/>
      <c r="L16" s="307"/>
      <c r="M16" s="306"/>
    </row>
    <row r="17" spans="1:13" ht="15.75" customHeight="1">
      <c r="A17" s="308"/>
      <c r="B17" s="307"/>
      <c r="C17" s="308"/>
      <c r="D17" s="307"/>
      <c r="E17" s="308"/>
      <c r="F17" s="307"/>
      <c r="G17" s="308"/>
      <c r="H17" s="307"/>
      <c r="I17" s="308"/>
      <c r="J17" s="307"/>
      <c r="K17" s="308"/>
      <c r="L17" s="307"/>
      <c r="M17" s="308"/>
    </row>
    <row r="18" spans="1:13" ht="15.75" customHeight="1">
      <c r="A18" s="308"/>
      <c r="B18" s="307"/>
      <c r="C18" s="308"/>
      <c r="D18" s="307"/>
      <c r="E18" s="308"/>
      <c r="F18" s="307"/>
      <c r="G18" s="308"/>
      <c r="H18" s="307"/>
      <c r="I18" s="308"/>
      <c r="J18" s="307"/>
      <c r="K18" s="308"/>
      <c r="L18" s="307"/>
      <c r="M18" s="308"/>
    </row>
    <row r="19" spans="1:13" ht="15.75" customHeight="1">
      <c r="A19" s="308"/>
      <c r="B19" s="307"/>
      <c r="C19" s="308"/>
      <c r="D19" s="307"/>
      <c r="E19" s="308"/>
      <c r="F19" s="307"/>
      <c r="G19" s="308"/>
      <c r="H19" s="307"/>
      <c r="I19" s="308"/>
      <c r="J19" s="307"/>
      <c r="K19" s="308"/>
      <c r="L19" s="307"/>
      <c r="M19" s="308"/>
    </row>
    <row r="20" spans="1:13" ht="15.75" customHeight="1">
      <c r="A20" s="308"/>
      <c r="B20" s="307"/>
      <c r="C20" s="308"/>
      <c r="D20" s="307"/>
      <c r="E20" s="308"/>
      <c r="F20" s="307"/>
      <c r="G20" s="308"/>
      <c r="H20" s="307"/>
      <c r="I20" s="308"/>
      <c r="J20" s="307"/>
      <c r="K20" s="308"/>
      <c r="L20" s="307"/>
      <c r="M20" s="308"/>
    </row>
    <row r="21" spans="1:13" ht="15.75" customHeight="1">
      <c r="A21" s="308"/>
      <c r="B21" s="307"/>
      <c r="C21" s="308"/>
      <c r="D21" s="307"/>
      <c r="E21" s="308"/>
      <c r="F21" s="307"/>
      <c r="G21" s="308"/>
      <c r="H21" s="307"/>
      <c r="I21" s="308"/>
      <c r="J21" s="307"/>
      <c r="K21" s="308"/>
      <c r="L21" s="307"/>
      <c r="M21" s="308"/>
    </row>
    <row r="22" spans="1:13" ht="15.75" customHeight="1">
      <c r="A22" s="308"/>
      <c r="B22" s="307"/>
      <c r="C22" s="308"/>
      <c r="D22" s="307"/>
      <c r="E22" s="308"/>
      <c r="F22" s="307"/>
      <c r="G22" s="308"/>
      <c r="H22" s="307"/>
      <c r="I22" s="308"/>
      <c r="J22" s="307"/>
      <c r="K22" s="308"/>
      <c r="L22" s="307"/>
      <c r="M22" s="308"/>
    </row>
    <row r="23" spans="1:13" ht="15.75" customHeight="1">
      <c r="A23" s="309"/>
      <c r="B23" s="307"/>
      <c r="C23" s="309"/>
      <c r="D23" s="307"/>
      <c r="E23" s="309"/>
      <c r="F23" s="307"/>
      <c r="G23" s="309"/>
      <c r="H23" s="307"/>
      <c r="I23" s="309"/>
      <c r="J23" s="307"/>
      <c r="K23" s="309"/>
      <c r="L23" s="307"/>
      <c r="M23" s="309"/>
    </row>
    <row r="24" spans="1:13" ht="12.75">
      <c r="A24" s="310"/>
      <c r="C24" s="310"/>
      <c r="E24" s="310"/>
      <c r="G24" s="310"/>
      <c r="I24" s="310"/>
      <c r="K24" s="310"/>
      <c r="M24" s="310"/>
    </row>
    <row r="25" spans="1:13" ht="15.75" customHeight="1">
      <c r="A25" s="305" t="s">
        <v>282</v>
      </c>
      <c r="B25" s="311"/>
      <c r="C25" s="305" t="s">
        <v>61</v>
      </c>
      <c r="D25" s="311"/>
      <c r="E25" s="305" t="s">
        <v>261</v>
      </c>
      <c r="F25" s="311"/>
      <c r="G25" s="305" t="s">
        <v>28</v>
      </c>
      <c r="H25" s="311"/>
      <c r="I25" s="305" t="s">
        <v>361</v>
      </c>
      <c r="J25" s="311"/>
      <c r="K25" s="305" t="s">
        <v>46</v>
      </c>
      <c r="L25" s="311"/>
      <c r="M25" s="305" t="s">
        <v>521</v>
      </c>
    </row>
    <row r="26" spans="1:13" ht="15.75" customHeight="1">
      <c r="A26" s="306"/>
      <c r="B26" s="307"/>
      <c r="C26" s="306"/>
      <c r="D26" s="307"/>
      <c r="E26" s="306"/>
      <c r="F26" s="307"/>
      <c r="G26" s="306"/>
      <c r="H26" s="307"/>
      <c r="I26" s="306"/>
      <c r="J26" s="307"/>
      <c r="K26" s="306"/>
      <c r="L26" s="307"/>
      <c r="M26" s="306"/>
    </row>
    <row r="27" spans="1:13" ht="15.75" customHeight="1">
      <c r="A27" s="308"/>
      <c r="B27" s="307"/>
      <c r="C27" s="308"/>
      <c r="D27" s="307"/>
      <c r="E27" s="308"/>
      <c r="F27" s="307"/>
      <c r="G27" s="308"/>
      <c r="H27" s="307"/>
      <c r="I27" s="308"/>
      <c r="J27" s="307"/>
      <c r="K27" s="308"/>
      <c r="L27" s="307"/>
      <c r="M27" s="308"/>
    </row>
    <row r="28" spans="1:13" ht="15.75" customHeight="1">
      <c r="A28" s="308"/>
      <c r="B28" s="307"/>
      <c r="C28" s="308"/>
      <c r="D28" s="307"/>
      <c r="E28" s="308"/>
      <c r="F28" s="307"/>
      <c r="G28" s="308"/>
      <c r="H28" s="307"/>
      <c r="I28" s="308"/>
      <c r="J28" s="307"/>
      <c r="K28" s="308"/>
      <c r="L28" s="307"/>
      <c r="M28" s="308"/>
    </row>
    <row r="29" spans="1:13" ht="15.75" customHeight="1">
      <c r="A29" s="308"/>
      <c r="B29" s="307"/>
      <c r="C29" s="308"/>
      <c r="D29" s="307"/>
      <c r="E29" s="308"/>
      <c r="F29" s="307"/>
      <c r="G29" s="308"/>
      <c r="H29" s="307"/>
      <c r="I29" s="308"/>
      <c r="J29" s="307"/>
      <c r="K29" s="308"/>
      <c r="L29" s="307"/>
      <c r="M29" s="308"/>
    </row>
    <row r="30" spans="1:13" ht="15.75" customHeight="1">
      <c r="A30" s="308"/>
      <c r="B30" s="307"/>
      <c r="C30" s="308"/>
      <c r="D30" s="307"/>
      <c r="E30" s="308"/>
      <c r="F30" s="307"/>
      <c r="G30" s="308"/>
      <c r="H30" s="307"/>
      <c r="I30" s="308"/>
      <c r="J30" s="307"/>
      <c r="K30" s="308"/>
      <c r="L30" s="307"/>
      <c r="M30" s="308"/>
    </row>
    <row r="31" spans="1:13" ht="15.75" customHeight="1">
      <c r="A31" s="308"/>
      <c r="B31" s="307"/>
      <c r="C31" s="308"/>
      <c r="D31" s="307"/>
      <c r="E31" s="308"/>
      <c r="F31" s="307"/>
      <c r="G31" s="308"/>
      <c r="H31" s="307"/>
      <c r="I31" s="308"/>
      <c r="J31" s="307"/>
      <c r="K31" s="308"/>
      <c r="L31" s="307"/>
      <c r="M31" s="308"/>
    </row>
    <row r="32" spans="1:13" ht="15.75" customHeight="1">
      <c r="A32" s="308"/>
      <c r="B32" s="307"/>
      <c r="C32" s="308"/>
      <c r="D32" s="307"/>
      <c r="E32" s="308"/>
      <c r="F32" s="307"/>
      <c r="G32" s="308"/>
      <c r="H32" s="307"/>
      <c r="I32" s="308"/>
      <c r="J32" s="307"/>
      <c r="K32" s="308"/>
      <c r="L32" s="307"/>
      <c r="M32" s="308"/>
    </row>
    <row r="33" spans="1:13" ht="15.75" customHeight="1">
      <c r="A33" s="309"/>
      <c r="B33" s="307"/>
      <c r="C33" s="309"/>
      <c r="D33" s="307"/>
      <c r="E33" s="309"/>
      <c r="F33" s="307"/>
      <c r="G33" s="309"/>
      <c r="H33" s="307"/>
      <c r="I33" s="309"/>
      <c r="J33" s="307"/>
      <c r="K33" s="309"/>
      <c r="L33" s="307"/>
      <c r="M33" s="309"/>
    </row>
    <row r="34" spans="1:13" ht="12.75">
      <c r="A34" s="310"/>
      <c r="C34" s="310"/>
      <c r="E34" s="310"/>
      <c r="G34" s="310"/>
      <c r="I34" s="310"/>
      <c r="K34" s="310"/>
      <c r="M34" s="310"/>
    </row>
    <row r="35" spans="1:13" ht="15.75" customHeight="1">
      <c r="A35" s="305" t="s">
        <v>504</v>
      </c>
      <c r="B35" s="311"/>
      <c r="C35" s="305" t="s">
        <v>545</v>
      </c>
      <c r="D35" s="311"/>
      <c r="E35" s="305" t="s">
        <v>304</v>
      </c>
      <c r="F35" s="311"/>
      <c r="G35" s="305" t="s">
        <v>546</v>
      </c>
      <c r="H35" s="311"/>
      <c r="I35" s="305" t="s">
        <v>550</v>
      </c>
      <c r="J35" s="311"/>
      <c r="K35" s="305" t="s">
        <v>170</v>
      </c>
      <c r="L35" s="311"/>
      <c r="M35" s="305" t="s">
        <v>551</v>
      </c>
    </row>
    <row r="36" spans="1:13" ht="15.75" customHeight="1">
      <c r="A36" s="306"/>
      <c r="B36" s="307"/>
      <c r="C36" s="306"/>
      <c r="D36" s="307"/>
      <c r="E36" s="306"/>
      <c r="F36" s="307"/>
      <c r="G36" s="306"/>
      <c r="H36" s="307"/>
      <c r="I36" s="306"/>
      <c r="J36" s="307"/>
      <c r="K36" s="306"/>
      <c r="L36" s="307"/>
      <c r="M36" s="306"/>
    </row>
    <row r="37" spans="1:13" ht="15.75" customHeight="1">
      <c r="A37" s="308"/>
      <c r="B37" s="307"/>
      <c r="C37" s="308"/>
      <c r="D37" s="307"/>
      <c r="E37" s="308"/>
      <c r="F37" s="307"/>
      <c r="G37" s="308"/>
      <c r="H37" s="307"/>
      <c r="I37" s="308"/>
      <c r="J37" s="307"/>
      <c r="K37" s="308"/>
      <c r="L37" s="307"/>
      <c r="M37" s="308"/>
    </row>
    <row r="38" spans="1:13" ht="15.75" customHeight="1">
      <c r="A38" s="308"/>
      <c r="B38" s="307"/>
      <c r="C38" s="308"/>
      <c r="D38" s="307"/>
      <c r="E38" s="308"/>
      <c r="F38" s="307"/>
      <c r="G38" s="308"/>
      <c r="H38" s="307"/>
      <c r="I38" s="308"/>
      <c r="J38" s="307"/>
      <c r="K38" s="308"/>
      <c r="L38" s="307"/>
      <c r="M38" s="308"/>
    </row>
    <row r="39" spans="1:13" ht="15.75" customHeight="1">
      <c r="A39" s="308"/>
      <c r="B39" s="307"/>
      <c r="C39" s="308"/>
      <c r="D39" s="307"/>
      <c r="E39" s="308"/>
      <c r="F39" s="307"/>
      <c r="G39" s="308"/>
      <c r="H39" s="307"/>
      <c r="I39" s="308"/>
      <c r="J39" s="307"/>
      <c r="K39" s="308"/>
      <c r="L39" s="307"/>
      <c r="M39" s="308"/>
    </row>
    <row r="40" spans="1:13" ht="15.75" customHeight="1">
      <c r="A40" s="308"/>
      <c r="B40" s="307"/>
      <c r="C40" s="308"/>
      <c r="D40" s="307"/>
      <c r="E40" s="308"/>
      <c r="F40" s="307"/>
      <c r="G40" s="308"/>
      <c r="H40" s="307"/>
      <c r="I40" s="308"/>
      <c r="J40" s="307"/>
      <c r="K40" s="308"/>
      <c r="L40" s="307"/>
      <c r="M40" s="308"/>
    </row>
    <row r="41" spans="1:13" ht="15.75" customHeight="1">
      <c r="A41" s="308"/>
      <c r="B41" s="307"/>
      <c r="C41" s="308"/>
      <c r="D41" s="307"/>
      <c r="E41" s="308"/>
      <c r="F41" s="307"/>
      <c r="G41" s="308"/>
      <c r="H41" s="307"/>
      <c r="I41" s="308"/>
      <c r="J41" s="307"/>
      <c r="K41" s="308"/>
      <c r="L41" s="307"/>
      <c r="M41" s="308"/>
    </row>
    <row r="42" spans="1:13" ht="15.75" customHeight="1">
      <c r="A42" s="308"/>
      <c r="B42" s="307"/>
      <c r="C42" s="308"/>
      <c r="D42" s="307"/>
      <c r="E42" s="308"/>
      <c r="F42" s="307"/>
      <c r="G42" s="308"/>
      <c r="H42" s="307"/>
      <c r="I42" s="308"/>
      <c r="J42" s="307"/>
      <c r="K42" s="308"/>
      <c r="L42" s="307"/>
      <c r="M42" s="308"/>
    </row>
    <row r="43" spans="1:13" ht="15.75" customHeight="1">
      <c r="A43" s="309"/>
      <c r="B43" s="307"/>
      <c r="C43" s="309"/>
      <c r="D43" s="307"/>
      <c r="E43" s="309"/>
      <c r="F43" s="307"/>
      <c r="G43" s="309"/>
      <c r="H43" s="307"/>
      <c r="I43" s="309"/>
      <c r="J43" s="307"/>
      <c r="K43" s="309"/>
      <c r="L43" s="307"/>
      <c r="M43" s="309"/>
    </row>
    <row r="44" spans="1:13" ht="12.75">
      <c r="A44" s="310"/>
      <c r="C44" s="310"/>
      <c r="E44" s="310"/>
      <c r="G44" s="310"/>
      <c r="I44" s="310"/>
      <c r="K44" s="310"/>
      <c r="M44" s="310"/>
    </row>
    <row r="45" spans="1:13" ht="15.75" customHeight="1">
      <c r="A45" s="305" t="s">
        <v>552</v>
      </c>
      <c r="B45" s="311"/>
      <c r="C45" s="305" t="s">
        <v>554</v>
      </c>
      <c r="D45" s="311"/>
      <c r="E45" s="305" t="s">
        <v>555</v>
      </c>
      <c r="F45" s="311"/>
      <c r="G45" s="305" t="s">
        <v>433</v>
      </c>
      <c r="H45" s="311"/>
      <c r="I45" s="305" t="s">
        <v>556</v>
      </c>
      <c r="J45" s="311"/>
      <c r="K45" s="305" t="s">
        <v>558</v>
      </c>
      <c r="L45" s="311"/>
      <c r="M45" s="305" t="s">
        <v>559</v>
      </c>
    </row>
    <row r="46" spans="1:13" ht="15.75" customHeight="1">
      <c r="A46" s="306"/>
      <c r="B46" s="307"/>
      <c r="C46" s="306"/>
      <c r="D46" s="307"/>
      <c r="E46" s="306"/>
      <c r="F46" s="307"/>
      <c r="G46" s="306"/>
      <c r="H46" s="307"/>
      <c r="I46" s="306"/>
      <c r="J46" s="307"/>
      <c r="K46" s="306"/>
      <c r="L46" s="307"/>
      <c r="M46" s="306"/>
    </row>
    <row r="47" spans="1:13" ht="15.75" customHeight="1">
      <c r="A47" s="308"/>
      <c r="B47" s="307"/>
      <c r="C47" s="308"/>
      <c r="D47" s="307"/>
      <c r="E47" s="308"/>
      <c r="F47" s="307"/>
      <c r="G47" s="308"/>
      <c r="H47" s="307"/>
      <c r="I47" s="308"/>
      <c r="J47" s="307"/>
      <c r="K47" s="308"/>
      <c r="L47" s="307"/>
      <c r="M47" s="308"/>
    </row>
    <row r="48" spans="1:13" ht="15.75" customHeight="1">
      <c r="A48" s="308"/>
      <c r="B48" s="307"/>
      <c r="C48" s="308"/>
      <c r="D48" s="307"/>
      <c r="E48" s="308"/>
      <c r="F48" s="307"/>
      <c r="G48" s="308"/>
      <c r="H48" s="307"/>
      <c r="I48" s="308"/>
      <c r="J48" s="307"/>
      <c r="K48" s="308"/>
      <c r="L48" s="307"/>
      <c r="M48" s="308"/>
    </row>
    <row r="49" spans="1:13" ht="15.75" customHeight="1">
      <c r="A49" s="308"/>
      <c r="B49" s="307"/>
      <c r="C49" s="308"/>
      <c r="D49" s="307"/>
      <c r="E49" s="308"/>
      <c r="F49" s="307"/>
      <c r="G49" s="308"/>
      <c r="H49" s="307"/>
      <c r="I49" s="308"/>
      <c r="J49" s="307"/>
      <c r="K49" s="308"/>
      <c r="L49" s="307"/>
      <c r="M49" s="308"/>
    </row>
    <row r="50" spans="1:13" ht="15.75" customHeight="1">
      <c r="A50" s="308"/>
      <c r="B50" s="307"/>
      <c r="C50" s="308"/>
      <c r="D50" s="307"/>
      <c r="E50" s="308"/>
      <c r="F50" s="307"/>
      <c r="G50" s="308"/>
      <c r="H50" s="307"/>
      <c r="I50" s="308"/>
      <c r="J50" s="307"/>
      <c r="K50" s="308"/>
      <c r="L50" s="307"/>
      <c r="M50" s="308"/>
    </row>
    <row r="51" spans="1:13" ht="15.75" customHeight="1">
      <c r="A51" s="308"/>
      <c r="B51" s="307"/>
      <c r="C51" s="308"/>
      <c r="D51" s="307"/>
      <c r="E51" s="308"/>
      <c r="F51" s="307"/>
      <c r="G51" s="308"/>
      <c r="H51" s="307"/>
      <c r="I51" s="308"/>
      <c r="J51" s="307"/>
      <c r="K51" s="308"/>
      <c r="L51" s="307"/>
      <c r="M51" s="308"/>
    </row>
    <row r="52" spans="1:13" ht="15.75" customHeight="1">
      <c r="A52" s="308"/>
      <c r="B52" s="307"/>
      <c r="C52" s="308"/>
      <c r="D52" s="307"/>
      <c r="E52" s="308"/>
      <c r="F52" s="307"/>
      <c r="G52" s="308"/>
      <c r="H52" s="307"/>
      <c r="I52" s="308"/>
      <c r="J52" s="307"/>
      <c r="K52" s="308"/>
      <c r="L52" s="307"/>
      <c r="M52" s="308"/>
    </row>
    <row r="53" spans="1:13" ht="15.75" customHeight="1">
      <c r="A53" s="309"/>
      <c r="B53" s="307"/>
      <c r="C53" s="309"/>
      <c r="D53" s="307"/>
      <c r="E53" s="309"/>
      <c r="F53" s="307"/>
      <c r="G53" s="309"/>
      <c r="H53" s="307"/>
      <c r="I53" s="309"/>
      <c r="J53" s="307"/>
      <c r="K53" s="309"/>
      <c r="L53" s="307"/>
      <c r="M53" s="309"/>
    </row>
  </sheetData>
  <sheetProtection/>
  <mergeCells count="6">
    <mergeCell ref="A1:M1"/>
    <mergeCell ref="A2:M2"/>
    <mergeCell ref="A3:E3"/>
    <mergeCell ref="G3:H3"/>
    <mergeCell ref="I3:M3"/>
    <mergeCell ref="A4:C4"/>
  </mergeCells>
  <conditionalFormatting sqref="I3:M3">
    <cfRule type="cellIs" priority="1" dxfId="15" operator="equal" stopIfTrue="1">
      <formula>0</formula>
    </cfRule>
  </conditionalFormatting>
  <printOptions/>
  <pageMargins left="0.76" right="0.53" top="0.41" bottom="0.41"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49"/>
  <sheetViews>
    <sheetView zoomScalePageLayoutView="0" workbookViewId="0" topLeftCell="A1">
      <selection activeCell="M55" sqref="M55"/>
    </sheetView>
  </sheetViews>
  <sheetFormatPr defaultColWidth="9.00390625" defaultRowHeight="13.5"/>
  <cols>
    <col min="1" max="1" width="11.625" style="302" customWidth="1"/>
    <col min="2" max="2" width="1.625" style="302" customWidth="1"/>
    <col min="3" max="3" width="11.50390625" style="302" customWidth="1"/>
    <col min="4" max="4" width="1.625" style="302" customWidth="1"/>
    <col min="5" max="5" width="11.50390625" style="302" customWidth="1"/>
    <col min="6" max="6" width="1.625" style="302" customWidth="1"/>
    <col min="7" max="7" width="11.50390625" style="302" customWidth="1"/>
    <col min="8" max="8" width="1.625" style="302" customWidth="1"/>
    <col min="9" max="9" width="11.50390625" style="302" customWidth="1"/>
    <col min="10" max="10" width="1.625" style="302" customWidth="1"/>
    <col min="11" max="11" width="11.50390625" style="302" customWidth="1"/>
    <col min="12" max="12" width="1.625" style="302" customWidth="1"/>
    <col min="13" max="13" width="11.50390625" style="302" customWidth="1"/>
    <col min="14" max="16" width="9.00390625" style="302" bestFit="1" customWidth="1"/>
    <col min="17" max="17" width="10.25390625" style="302" customWidth="1"/>
    <col min="18" max="18" width="9.00390625" style="302" bestFit="1" customWidth="1"/>
    <col min="19" max="16384" width="9.00390625" style="302" customWidth="1"/>
  </cols>
  <sheetData>
    <row r="1" spans="1:13" ht="24" customHeight="1">
      <c r="A1" s="930" t="s">
        <v>563</v>
      </c>
      <c r="B1" s="930"/>
      <c r="C1" s="930"/>
      <c r="D1" s="930"/>
      <c r="E1" s="930"/>
      <c r="F1" s="930"/>
      <c r="G1" s="930"/>
      <c r="H1" s="930"/>
      <c r="I1" s="930"/>
      <c r="J1" s="930"/>
      <c r="K1" s="930"/>
      <c r="L1" s="930"/>
      <c r="M1" s="930"/>
    </row>
    <row r="2" spans="1:13" ht="24" customHeight="1">
      <c r="A2" s="931" t="s">
        <v>276</v>
      </c>
      <c r="B2" s="931"/>
      <c r="C2" s="931"/>
      <c r="D2" s="931"/>
      <c r="E2" s="931"/>
      <c r="F2" s="931"/>
      <c r="G2" s="931"/>
      <c r="H2" s="931"/>
      <c r="I2" s="931"/>
      <c r="J2" s="931"/>
      <c r="K2" s="931"/>
      <c r="L2" s="931"/>
      <c r="M2" s="931"/>
    </row>
    <row r="3" spans="1:13" ht="24" customHeight="1">
      <c r="A3" s="312"/>
      <c r="B3" s="312"/>
      <c r="C3" s="312"/>
      <c r="D3" s="312"/>
      <c r="E3" s="312"/>
      <c r="F3" s="312"/>
      <c r="G3" s="312"/>
      <c r="H3" s="312"/>
      <c r="I3" s="312"/>
      <c r="J3" s="312"/>
      <c r="K3" s="312"/>
      <c r="L3" s="312"/>
      <c r="M3" s="312"/>
    </row>
    <row r="4" spans="1:13" ht="21">
      <c r="A4" s="932" t="s">
        <v>101</v>
      </c>
      <c r="B4" s="932"/>
      <c r="C4" s="932"/>
      <c r="D4" s="932"/>
      <c r="E4" s="932"/>
      <c r="F4" s="303"/>
      <c r="G4" s="933" t="s">
        <v>84</v>
      </c>
      <c r="H4" s="933"/>
      <c r="I4" s="934"/>
      <c r="J4" s="934"/>
      <c r="K4" s="934"/>
      <c r="L4" s="934"/>
      <c r="M4" s="934"/>
    </row>
    <row r="5" spans="1:13" ht="21">
      <c r="A5" s="304"/>
      <c r="B5" s="304"/>
      <c r="C5" s="304"/>
      <c r="D5" s="304"/>
      <c r="E5" s="304"/>
      <c r="F5" s="303"/>
      <c r="G5" s="304"/>
      <c r="H5" s="304"/>
      <c r="I5" s="313"/>
      <c r="J5" s="313"/>
      <c r="K5" s="313"/>
      <c r="L5" s="313"/>
      <c r="M5" s="313"/>
    </row>
    <row r="6" spans="1:3" ht="12.75">
      <c r="A6" s="935" t="s">
        <v>231</v>
      </c>
      <c r="B6" s="935"/>
      <c r="C6" s="935"/>
    </row>
    <row r="7" spans="1:13" ht="15.75" customHeight="1">
      <c r="A7" s="305" t="s">
        <v>565</v>
      </c>
      <c r="C7" s="305" t="s">
        <v>271</v>
      </c>
      <c r="E7" s="305" t="s">
        <v>523</v>
      </c>
      <c r="G7" s="305" t="s">
        <v>306</v>
      </c>
      <c r="I7" s="305" t="s">
        <v>566</v>
      </c>
      <c r="K7" s="305" t="s">
        <v>567</v>
      </c>
      <c r="M7" s="305" t="s">
        <v>98</v>
      </c>
    </row>
    <row r="8" spans="1:13" ht="15.75" customHeight="1">
      <c r="A8" s="306"/>
      <c r="B8" s="307"/>
      <c r="C8" s="306"/>
      <c r="D8" s="307"/>
      <c r="E8" s="306"/>
      <c r="F8" s="307"/>
      <c r="G8" s="306"/>
      <c r="H8" s="307"/>
      <c r="I8" s="306"/>
      <c r="J8" s="307"/>
      <c r="K8" s="306"/>
      <c r="L8" s="307"/>
      <c r="M8" s="306"/>
    </row>
    <row r="9" spans="1:13" ht="15.75" customHeight="1">
      <c r="A9" s="308"/>
      <c r="B9" s="307"/>
      <c r="C9" s="308"/>
      <c r="D9" s="307"/>
      <c r="E9" s="308"/>
      <c r="F9" s="307"/>
      <c r="G9" s="308"/>
      <c r="H9" s="307"/>
      <c r="I9" s="308"/>
      <c r="J9" s="307"/>
      <c r="K9" s="308"/>
      <c r="L9" s="307"/>
      <c r="M9" s="308"/>
    </row>
    <row r="10" spans="1:13" ht="15.75" customHeight="1">
      <c r="A10" s="308"/>
      <c r="B10" s="307"/>
      <c r="C10" s="308"/>
      <c r="D10" s="307"/>
      <c r="E10" s="308"/>
      <c r="F10" s="307"/>
      <c r="G10" s="308"/>
      <c r="H10" s="307"/>
      <c r="I10" s="308"/>
      <c r="J10" s="307"/>
      <c r="K10" s="308"/>
      <c r="L10" s="307"/>
      <c r="M10" s="308"/>
    </row>
    <row r="11" spans="1:13" ht="15.75" customHeight="1">
      <c r="A11" s="308"/>
      <c r="B11" s="307"/>
      <c r="C11" s="308"/>
      <c r="D11" s="307"/>
      <c r="E11" s="308"/>
      <c r="F11" s="307"/>
      <c r="G11" s="308"/>
      <c r="H11" s="307"/>
      <c r="I11" s="308"/>
      <c r="J11" s="307"/>
      <c r="K11" s="308"/>
      <c r="L11" s="307"/>
      <c r="M11" s="308"/>
    </row>
    <row r="12" spans="1:13" ht="15.75" customHeight="1">
      <c r="A12" s="308"/>
      <c r="B12" s="307"/>
      <c r="C12" s="308"/>
      <c r="D12" s="307"/>
      <c r="E12" s="308"/>
      <c r="F12" s="307"/>
      <c r="G12" s="308"/>
      <c r="H12" s="307"/>
      <c r="I12" s="308"/>
      <c r="J12" s="307"/>
      <c r="K12" s="308"/>
      <c r="L12" s="307"/>
      <c r="M12" s="308"/>
    </row>
    <row r="13" spans="1:13" ht="15.75" customHeight="1">
      <c r="A13" s="308"/>
      <c r="B13" s="307"/>
      <c r="C13" s="308"/>
      <c r="D13" s="307"/>
      <c r="E13" s="308"/>
      <c r="F13" s="307"/>
      <c r="G13" s="308"/>
      <c r="H13" s="307"/>
      <c r="I13" s="308"/>
      <c r="J13" s="307"/>
      <c r="K13" s="308"/>
      <c r="L13" s="307"/>
      <c r="M13" s="308"/>
    </row>
    <row r="14" spans="1:13" ht="15.75" customHeight="1">
      <c r="A14" s="308"/>
      <c r="B14" s="307"/>
      <c r="C14" s="308"/>
      <c r="D14" s="307"/>
      <c r="E14" s="308"/>
      <c r="F14" s="307"/>
      <c r="G14" s="308"/>
      <c r="H14" s="307"/>
      <c r="I14" s="308"/>
      <c r="J14" s="307"/>
      <c r="K14" s="308"/>
      <c r="L14" s="307"/>
      <c r="M14" s="308"/>
    </row>
    <row r="15" spans="1:13" ht="15.75" customHeight="1">
      <c r="A15" s="309"/>
      <c r="B15" s="307"/>
      <c r="C15" s="309"/>
      <c r="D15" s="307"/>
      <c r="E15" s="309"/>
      <c r="F15" s="307"/>
      <c r="G15" s="309"/>
      <c r="H15" s="307"/>
      <c r="I15" s="309"/>
      <c r="J15" s="307"/>
      <c r="K15" s="309"/>
      <c r="L15" s="307"/>
      <c r="M15" s="309"/>
    </row>
    <row r="16" spans="1:13" ht="12.75">
      <c r="A16" s="310"/>
      <c r="C16" s="310"/>
      <c r="E16" s="310"/>
      <c r="G16" s="310"/>
      <c r="I16" s="310"/>
      <c r="K16" s="310"/>
      <c r="M16" s="310"/>
    </row>
    <row r="17" spans="1:13" ht="15.75" customHeight="1">
      <c r="A17" s="305" t="s">
        <v>569</v>
      </c>
      <c r="B17" s="311"/>
      <c r="C17" s="305" t="s">
        <v>571</v>
      </c>
      <c r="D17" s="311"/>
      <c r="E17" s="305" t="s">
        <v>342</v>
      </c>
      <c r="F17" s="311"/>
      <c r="G17" s="305" t="s">
        <v>435</v>
      </c>
      <c r="H17" s="311"/>
      <c r="I17" s="305" t="s">
        <v>197</v>
      </c>
      <c r="J17" s="311"/>
      <c r="K17" s="305" t="s">
        <v>64</v>
      </c>
      <c r="L17" s="311"/>
      <c r="M17" s="305" t="s">
        <v>572</v>
      </c>
    </row>
    <row r="18" spans="1:13" ht="15.75" customHeight="1">
      <c r="A18" s="306"/>
      <c r="B18" s="307"/>
      <c r="C18" s="306"/>
      <c r="D18" s="307"/>
      <c r="E18" s="306"/>
      <c r="F18" s="307"/>
      <c r="G18" s="306"/>
      <c r="H18" s="307"/>
      <c r="I18" s="306"/>
      <c r="J18" s="307"/>
      <c r="K18" s="306"/>
      <c r="L18" s="307"/>
      <c r="M18" s="306"/>
    </row>
    <row r="19" spans="1:13" ht="15.75" customHeight="1">
      <c r="A19" s="308"/>
      <c r="B19" s="307"/>
      <c r="C19" s="308"/>
      <c r="D19" s="307"/>
      <c r="E19" s="308"/>
      <c r="F19" s="307"/>
      <c r="G19" s="308"/>
      <c r="H19" s="307"/>
      <c r="I19" s="308"/>
      <c r="J19" s="307"/>
      <c r="K19" s="308"/>
      <c r="L19" s="307"/>
      <c r="M19" s="308"/>
    </row>
    <row r="20" spans="1:13" ht="15.75" customHeight="1">
      <c r="A20" s="308"/>
      <c r="B20" s="307"/>
      <c r="C20" s="308"/>
      <c r="D20" s="307"/>
      <c r="E20" s="308"/>
      <c r="F20" s="307"/>
      <c r="G20" s="308"/>
      <c r="H20" s="307"/>
      <c r="I20" s="308"/>
      <c r="J20" s="307"/>
      <c r="K20" s="308"/>
      <c r="L20" s="307"/>
      <c r="M20" s="308"/>
    </row>
    <row r="21" spans="1:13" ht="15.75" customHeight="1">
      <c r="A21" s="308"/>
      <c r="B21" s="307"/>
      <c r="C21" s="308"/>
      <c r="D21" s="307"/>
      <c r="E21" s="308"/>
      <c r="F21" s="307"/>
      <c r="G21" s="308"/>
      <c r="H21" s="307"/>
      <c r="I21" s="308"/>
      <c r="J21" s="307"/>
      <c r="K21" s="308"/>
      <c r="L21" s="307"/>
      <c r="M21" s="308"/>
    </row>
    <row r="22" spans="1:13" ht="15.75" customHeight="1">
      <c r="A22" s="308"/>
      <c r="B22" s="307"/>
      <c r="C22" s="308"/>
      <c r="D22" s="307"/>
      <c r="E22" s="308"/>
      <c r="F22" s="307"/>
      <c r="G22" s="308"/>
      <c r="H22" s="307"/>
      <c r="I22" s="308"/>
      <c r="J22" s="307"/>
      <c r="K22" s="308"/>
      <c r="L22" s="307"/>
      <c r="M22" s="308"/>
    </row>
    <row r="23" spans="1:13" ht="15.75" customHeight="1">
      <c r="A23" s="308"/>
      <c r="B23" s="307"/>
      <c r="C23" s="308"/>
      <c r="D23" s="307"/>
      <c r="E23" s="308"/>
      <c r="F23" s="307"/>
      <c r="G23" s="308"/>
      <c r="H23" s="307"/>
      <c r="I23" s="308"/>
      <c r="J23" s="307"/>
      <c r="K23" s="308"/>
      <c r="L23" s="307"/>
      <c r="M23" s="308"/>
    </row>
    <row r="24" spans="1:13" ht="15.75" customHeight="1">
      <c r="A24" s="308"/>
      <c r="B24" s="307"/>
      <c r="C24" s="308"/>
      <c r="D24" s="307"/>
      <c r="E24" s="308"/>
      <c r="F24" s="307"/>
      <c r="G24" s="308"/>
      <c r="H24" s="307"/>
      <c r="I24" s="308"/>
      <c r="J24" s="307"/>
      <c r="K24" s="308"/>
      <c r="L24" s="307"/>
      <c r="M24" s="308"/>
    </row>
    <row r="25" spans="1:13" ht="15.75" customHeight="1">
      <c r="A25" s="309"/>
      <c r="B25" s="307"/>
      <c r="C25" s="309"/>
      <c r="D25" s="307"/>
      <c r="E25" s="309"/>
      <c r="F25" s="307"/>
      <c r="G25" s="309"/>
      <c r="H25" s="307"/>
      <c r="I25" s="309"/>
      <c r="J25" s="307"/>
      <c r="K25" s="309"/>
      <c r="L25" s="307"/>
      <c r="M25" s="309"/>
    </row>
    <row r="26" spans="1:13" ht="12.75">
      <c r="A26" s="310"/>
      <c r="C26" s="310"/>
      <c r="E26" s="310"/>
      <c r="G26" s="310"/>
      <c r="I26" s="310"/>
      <c r="K26" s="310"/>
      <c r="M26" s="310"/>
    </row>
    <row r="30" spans="1:13" ht="12.75">
      <c r="A30" s="310"/>
      <c r="C30" s="310"/>
      <c r="E30" s="310"/>
      <c r="G30" s="310"/>
      <c r="I30" s="310"/>
      <c r="K30" s="310"/>
      <c r="M30" s="310"/>
    </row>
    <row r="31" spans="1:13" ht="15.75" customHeight="1">
      <c r="A31" s="305" t="s">
        <v>573</v>
      </c>
      <c r="C31" s="305" t="s">
        <v>574</v>
      </c>
      <c r="E31" s="305" t="s">
        <v>163</v>
      </c>
      <c r="G31" s="305" t="s">
        <v>548</v>
      </c>
      <c r="I31" s="305" t="s">
        <v>195</v>
      </c>
      <c r="K31" s="305" t="s">
        <v>575</v>
      </c>
      <c r="M31" s="305" t="s">
        <v>576</v>
      </c>
    </row>
    <row r="32" spans="1:13" ht="15.75" customHeight="1">
      <c r="A32" s="306"/>
      <c r="B32" s="307"/>
      <c r="C32" s="306"/>
      <c r="D32" s="307"/>
      <c r="E32" s="306"/>
      <c r="F32" s="307"/>
      <c r="G32" s="306"/>
      <c r="H32" s="307"/>
      <c r="I32" s="306"/>
      <c r="J32" s="307"/>
      <c r="K32" s="306"/>
      <c r="L32" s="307"/>
      <c r="M32" s="306"/>
    </row>
    <row r="33" spans="1:13" ht="15.75" customHeight="1">
      <c r="A33" s="308"/>
      <c r="B33" s="307"/>
      <c r="C33" s="308"/>
      <c r="D33" s="307"/>
      <c r="E33" s="308"/>
      <c r="F33" s="307"/>
      <c r="G33" s="308"/>
      <c r="H33" s="307"/>
      <c r="I33" s="308"/>
      <c r="J33" s="307"/>
      <c r="K33" s="308"/>
      <c r="L33" s="307"/>
      <c r="M33" s="308"/>
    </row>
    <row r="34" spans="1:13" ht="15.75" customHeight="1">
      <c r="A34" s="308"/>
      <c r="B34" s="307"/>
      <c r="C34" s="308"/>
      <c r="D34" s="307"/>
      <c r="E34" s="308"/>
      <c r="F34" s="307"/>
      <c r="G34" s="308"/>
      <c r="H34" s="307"/>
      <c r="I34" s="308"/>
      <c r="J34" s="307"/>
      <c r="K34" s="308"/>
      <c r="L34" s="307"/>
      <c r="M34" s="308"/>
    </row>
    <row r="35" spans="1:13" ht="15.75" customHeight="1">
      <c r="A35" s="308"/>
      <c r="B35" s="307"/>
      <c r="C35" s="308"/>
      <c r="D35" s="307"/>
      <c r="E35" s="308"/>
      <c r="F35" s="307"/>
      <c r="G35" s="308"/>
      <c r="H35" s="307"/>
      <c r="I35" s="308"/>
      <c r="J35" s="307"/>
      <c r="K35" s="308"/>
      <c r="L35" s="307"/>
      <c r="M35" s="308"/>
    </row>
    <row r="36" spans="1:13" ht="15.75" customHeight="1">
      <c r="A36" s="308"/>
      <c r="B36" s="307"/>
      <c r="C36" s="308"/>
      <c r="D36" s="307"/>
      <c r="E36" s="308"/>
      <c r="F36" s="307"/>
      <c r="G36" s="308"/>
      <c r="H36" s="307"/>
      <c r="I36" s="308"/>
      <c r="J36" s="307"/>
      <c r="K36" s="308"/>
      <c r="L36" s="307"/>
      <c r="M36" s="308"/>
    </row>
    <row r="37" spans="1:13" ht="15.75" customHeight="1">
      <c r="A37" s="308"/>
      <c r="B37" s="307"/>
      <c r="C37" s="308"/>
      <c r="D37" s="307"/>
      <c r="E37" s="308"/>
      <c r="F37" s="307"/>
      <c r="G37" s="308"/>
      <c r="H37" s="307"/>
      <c r="I37" s="308"/>
      <c r="J37" s="307"/>
      <c r="K37" s="308"/>
      <c r="L37" s="307"/>
      <c r="M37" s="308"/>
    </row>
    <row r="38" spans="1:13" ht="15.75" customHeight="1">
      <c r="A38" s="308"/>
      <c r="B38" s="307"/>
      <c r="C38" s="308"/>
      <c r="D38" s="307"/>
      <c r="E38" s="308"/>
      <c r="F38" s="307"/>
      <c r="G38" s="308"/>
      <c r="H38" s="307"/>
      <c r="I38" s="308"/>
      <c r="J38" s="307"/>
      <c r="K38" s="308"/>
      <c r="L38" s="307"/>
      <c r="M38" s="308"/>
    </row>
    <row r="39" spans="1:13" ht="15.75" customHeight="1">
      <c r="A39" s="309"/>
      <c r="B39" s="307"/>
      <c r="C39" s="309"/>
      <c r="D39" s="307"/>
      <c r="E39" s="309"/>
      <c r="F39" s="307"/>
      <c r="G39" s="309"/>
      <c r="H39" s="307"/>
      <c r="I39" s="309"/>
      <c r="J39" s="307"/>
      <c r="K39" s="309"/>
      <c r="L39" s="307"/>
      <c r="M39" s="309"/>
    </row>
    <row r="40" spans="1:13" ht="12.75">
      <c r="A40" s="310"/>
      <c r="C40" s="310"/>
      <c r="E40" s="310"/>
      <c r="G40" s="310"/>
      <c r="I40" s="310"/>
      <c r="K40" s="310"/>
      <c r="M40" s="310"/>
    </row>
    <row r="41" spans="1:13" ht="15.75" customHeight="1">
      <c r="A41" s="305" t="s">
        <v>577</v>
      </c>
      <c r="B41" s="311"/>
      <c r="C41" s="305" t="s">
        <v>578</v>
      </c>
      <c r="D41" s="311"/>
      <c r="E41" s="305" t="s">
        <v>450</v>
      </c>
      <c r="F41" s="311"/>
      <c r="G41" s="305" t="s">
        <v>65</v>
      </c>
      <c r="H41" s="311"/>
      <c r="I41" s="305" t="s">
        <v>493</v>
      </c>
      <c r="J41" s="311"/>
      <c r="K41" s="305" t="s">
        <v>464</v>
      </c>
      <c r="L41" s="311"/>
      <c r="M41" s="305" t="s">
        <v>580</v>
      </c>
    </row>
    <row r="42" spans="1:13" ht="15.75" customHeight="1">
      <c r="A42" s="306"/>
      <c r="B42" s="307"/>
      <c r="C42" s="306"/>
      <c r="D42" s="307"/>
      <c r="E42" s="306"/>
      <c r="F42" s="307"/>
      <c r="G42" s="306"/>
      <c r="H42" s="307"/>
      <c r="I42" s="306"/>
      <c r="J42" s="307"/>
      <c r="K42" s="306"/>
      <c r="L42" s="307"/>
      <c r="M42" s="306"/>
    </row>
    <row r="43" spans="1:13" ht="15.75" customHeight="1">
      <c r="A43" s="308"/>
      <c r="B43" s="307"/>
      <c r="C43" s="308"/>
      <c r="D43" s="307"/>
      <c r="E43" s="308"/>
      <c r="F43" s="307"/>
      <c r="G43" s="308"/>
      <c r="H43" s="307"/>
      <c r="I43" s="308"/>
      <c r="J43" s="307"/>
      <c r="K43" s="308"/>
      <c r="L43" s="307"/>
      <c r="M43" s="308"/>
    </row>
    <row r="44" spans="1:13" ht="15.75" customHeight="1">
      <c r="A44" s="308"/>
      <c r="B44" s="307"/>
      <c r="C44" s="308"/>
      <c r="D44" s="307"/>
      <c r="E44" s="308"/>
      <c r="F44" s="307"/>
      <c r="G44" s="308"/>
      <c r="H44" s="307"/>
      <c r="I44" s="308"/>
      <c r="J44" s="307"/>
      <c r="K44" s="308"/>
      <c r="L44" s="307"/>
      <c r="M44" s="308"/>
    </row>
    <row r="45" spans="1:13" ht="15.75" customHeight="1">
      <c r="A45" s="308"/>
      <c r="B45" s="307"/>
      <c r="C45" s="308"/>
      <c r="D45" s="307"/>
      <c r="E45" s="308"/>
      <c r="F45" s="307"/>
      <c r="G45" s="308"/>
      <c r="H45" s="307"/>
      <c r="I45" s="308"/>
      <c r="J45" s="307"/>
      <c r="K45" s="308"/>
      <c r="L45" s="307"/>
      <c r="M45" s="308"/>
    </row>
    <row r="46" spans="1:13" ht="15.75" customHeight="1">
      <c r="A46" s="308"/>
      <c r="B46" s="307"/>
      <c r="C46" s="308"/>
      <c r="D46" s="307"/>
      <c r="E46" s="308"/>
      <c r="F46" s="307"/>
      <c r="G46" s="308"/>
      <c r="H46" s="307"/>
      <c r="I46" s="308"/>
      <c r="J46" s="307"/>
      <c r="K46" s="308"/>
      <c r="L46" s="307"/>
      <c r="M46" s="308"/>
    </row>
    <row r="47" spans="1:13" ht="15.75" customHeight="1">
      <c r="A47" s="308"/>
      <c r="B47" s="307"/>
      <c r="C47" s="308"/>
      <c r="D47" s="307"/>
      <c r="E47" s="308"/>
      <c r="F47" s="307"/>
      <c r="G47" s="308"/>
      <c r="H47" s="307"/>
      <c r="I47" s="308"/>
      <c r="J47" s="307"/>
      <c r="K47" s="308"/>
      <c r="L47" s="307"/>
      <c r="M47" s="308"/>
    </row>
    <row r="48" spans="1:13" ht="15.75" customHeight="1">
      <c r="A48" s="308"/>
      <c r="B48" s="307"/>
      <c r="C48" s="308"/>
      <c r="D48" s="307"/>
      <c r="E48" s="308"/>
      <c r="F48" s="307"/>
      <c r="G48" s="308"/>
      <c r="H48" s="307"/>
      <c r="I48" s="308"/>
      <c r="J48" s="307"/>
      <c r="K48" s="308"/>
      <c r="L48" s="307"/>
      <c r="M48" s="308"/>
    </row>
    <row r="49" spans="1:13" ht="15.75" customHeight="1">
      <c r="A49" s="309"/>
      <c r="B49" s="307"/>
      <c r="C49" s="309"/>
      <c r="D49" s="307"/>
      <c r="E49" s="309"/>
      <c r="F49" s="307"/>
      <c r="G49" s="309"/>
      <c r="H49" s="307"/>
      <c r="I49" s="309"/>
      <c r="J49" s="307"/>
      <c r="K49" s="309"/>
      <c r="L49" s="307"/>
      <c r="M49" s="309"/>
    </row>
  </sheetData>
  <sheetProtection/>
  <mergeCells count="6">
    <mergeCell ref="A1:M1"/>
    <mergeCell ref="A2:M2"/>
    <mergeCell ref="A4:E4"/>
    <mergeCell ref="G4:H4"/>
    <mergeCell ref="I4:M4"/>
    <mergeCell ref="A6:C6"/>
  </mergeCells>
  <conditionalFormatting sqref="I4:M5">
    <cfRule type="cellIs" priority="1" dxfId="15" operator="equal" stopIfTrue="1">
      <formula>0</formula>
    </cfRule>
  </conditionalFormatting>
  <printOptions/>
  <pageMargins left="0.76" right="0.53" top="0.41" bottom="0.41"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53"/>
  <sheetViews>
    <sheetView zoomScalePageLayoutView="0" workbookViewId="0" topLeftCell="A1">
      <selection activeCell="M23" sqref="M23"/>
    </sheetView>
  </sheetViews>
  <sheetFormatPr defaultColWidth="9.00390625" defaultRowHeight="13.5"/>
  <cols>
    <col min="1" max="1" width="11.625" style="314" customWidth="1"/>
    <col min="2" max="2" width="1.625" style="314" customWidth="1"/>
    <col min="3" max="3" width="11.50390625" style="314" customWidth="1"/>
    <col min="4" max="4" width="1.625" style="314" customWidth="1"/>
    <col min="5" max="5" width="11.50390625" style="314" customWidth="1"/>
    <col min="6" max="6" width="1.625" style="314" customWidth="1"/>
    <col min="7" max="7" width="11.50390625" style="314" customWidth="1"/>
    <col min="8" max="8" width="1.625" style="314" customWidth="1"/>
    <col min="9" max="9" width="11.50390625" style="314" customWidth="1"/>
    <col min="10" max="10" width="1.625" style="314" customWidth="1"/>
    <col min="11" max="11" width="11.50390625" style="314" customWidth="1"/>
    <col min="12" max="12" width="1.625" style="314" customWidth="1"/>
    <col min="13" max="13" width="11.50390625" style="314" customWidth="1"/>
    <col min="14" max="16" width="9.00390625" style="314" bestFit="1" customWidth="1"/>
    <col min="17" max="17" width="10.25390625" style="314" customWidth="1"/>
    <col min="18" max="18" width="9.00390625" style="314" bestFit="1" customWidth="1"/>
    <col min="19" max="16384" width="9.00390625" style="314" customWidth="1"/>
  </cols>
  <sheetData>
    <row r="1" spans="1:13" ht="24" customHeight="1">
      <c r="A1" s="936" t="s">
        <v>581</v>
      </c>
      <c r="B1" s="936"/>
      <c r="C1" s="936"/>
      <c r="D1" s="936"/>
      <c r="E1" s="936"/>
      <c r="F1" s="936"/>
      <c r="G1" s="936"/>
      <c r="H1" s="936"/>
      <c r="I1" s="936"/>
      <c r="J1" s="936"/>
      <c r="K1" s="936"/>
      <c r="L1" s="936"/>
      <c r="M1" s="936"/>
    </row>
    <row r="2" spans="1:13" ht="7.5" customHeight="1">
      <c r="A2" s="315"/>
      <c r="B2" s="315"/>
      <c r="C2" s="315"/>
      <c r="D2" s="315"/>
      <c r="E2" s="315"/>
      <c r="F2" s="315"/>
      <c r="G2" s="315"/>
      <c r="H2" s="315"/>
      <c r="I2" s="315"/>
      <c r="J2" s="315"/>
      <c r="K2" s="315"/>
      <c r="L2" s="315"/>
      <c r="M2" s="315"/>
    </row>
    <row r="3" spans="1:13" ht="21">
      <c r="A3" s="937" t="s">
        <v>101</v>
      </c>
      <c r="B3" s="937"/>
      <c r="C3" s="937"/>
      <c r="D3" s="937"/>
      <c r="E3" s="937"/>
      <c r="F3" s="315"/>
      <c r="G3" s="938" t="s">
        <v>84</v>
      </c>
      <c r="H3" s="938"/>
      <c r="I3" s="939">
        <f>'共通データ'!O2</f>
        <v>0</v>
      </c>
      <c r="J3" s="939"/>
      <c r="K3" s="939"/>
      <c r="L3" s="939"/>
      <c r="M3" s="939"/>
    </row>
    <row r="4" spans="1:3" ht="12.75">
      <c r="A4" s="935" t="s">
        <v>231</v>
      </c>
      <c r="B4" s="935"/>
      <c r="C4" s="935"/>
    </row>
    <row r="5" spans="1:13" ht="15.75" customHeight="1">
      <c r="A5" s="316" t="s">
        <v>543</v>
      </c>
      <c r="C5" s="316" t="s">
        <v>428</v>
      </c>
      <c r="E5" s="316" t="s">
        <v>582</v>
      </c>
      <c r="G5" s="316" t="s">
        <v>461</v>
      </c>
      <c r="I5" s="316" t="s">
        <v>583</v>
      </c>
      <c r="K5" s="316" t="s">
        <v>389</v>
      </c>
      <c r="M5" s="316" t="s">
        <v>584</v>
      </c>
    </row>
    <row r="6" spans="1:13" ht="15.75" customHeight="1">
      <c r="A6" s="317"/>
      <c r="B6" s="318"/>
      <c r="C6" s="317"/>
      <c r="D6" s="318"/>
      <c r="E6" s="317"/>
      <c r="F6" s="318"/>
      <c r="G6" s="317"/>
      <c r="H6" s="318"/>
      <c r="I6" s="317"/>
      <c r="J6" s="318"/>
      <c r="K6" s="317"/>
      <c r="L6" s="318"/>
      <c r="M6" s="317"/>
    </row>
    <row r="7" spans="1:13" ht="15.75" customHeight="1">
      <c r="A7" s="319"/>
      <c r="B7" s="318"/>
      <c r="C7" s="319"/>
      <c r="D7" s="318"/>
      <c r="E7" s="319"/>
      <c r="F7" s="318"/>
      <c r="G7" s="319"/>
      <c r="H7" s="318"/>
      <c r="I7" s="319"/>
      <c r="J7" s="318"/>
      <c r="K7" s="319"/>
      <c r="L7" s="318"/>
      <c r="M7" s="319"/>
    </row>
    <row r="8" spans="1:13" ht="15.75" customHeight="1">
      <c r="A8" s="319"/>
      <c r="B8" s="318"/>
      <c r="C8" s="319"/>
      <c r="D8" s="318"/>
      <c r="E8" s="319"/>
      <c r="F8" s="318"/>
      <c r="G8" s="319"/>
      <c r="H8" s="318"/>
      <c r="I8" s="319"/>
      <c r="J8" s="318"/>
      <c r="K8" s="319"/>
      <c r="L8" s="318"/>
      <c r="M8" s="319"/>
    </row>
    <row r="9" spans="1:13" ht="15.75" customHeight="1">
      <c r="A9" s="319"/>
      <c r="B9" s="318"/>
      <c r="C9" s="319"/>
      <c r="D9" s="318"/>
      <c r="E9" s="319"/>
      <c r="F9" s="318"/>
      <c r="G9" s="319"/>
      <c r="H9" s="318"/>
      <c r="I9" s="319"/>
      <c r="J9" s="318"/>
      <c r="K9" s="319"/>
      <c r="L9" s="318"/>
      <c r="M9" s="319"/>
    </row>
    <row r="10" spans="1:13" ht="15.75" customHeight="1">
      <c r="A10" s="319"/>
      <c r="B10" s="318"/>
      <c r="C10" s="319"/>
      <c r="D10" s="318"/>
      <c r="E10" s="319"/>
      <c r="F10" s="318"/>
      <c r="G10" s="319"/>
      <c r="H10" s="318"/>
      <c r="I10" s="319"/>
      <c r="J10" s="318"/>
      <c r="K10" s="319"/>
      <c r="L10" s="318"/>
      <c r="M10" s="319"/>
    </row>
    <row r="11" spans="1:13" ht="15.75" customHeight="1">
      <c r="A11" s="319"/>
      <c r="B11" s="318"/>
      <c r="C11" s="319"/>
      <c r="D11" s="318"/>
      <c r="E11" s="319"/>
      <c r="F11" s="318"/>
      <c r="G11" s="319"/>
      <c r="H11" s="318"/>
      <c r="I11" s="319"/>
      <c r="J11" s="318"/>
      <c r="K11" s="319"/>
      <c r="L11" s="318"/>
      <c r="M11" s="319"/>
    </row>
    <row r="12" spans="1:13" ht="15.75" customHeight="1">
      <c r="A12" s="319"/>
      <c r="B12" s="318"/>
      <c r="C12" s="319"/>
      <c r="D12" s="318"/>
      <c r="E12" s="319"/>
      <c r="F12" s="318"/>
      <c r="G12" s="319"/>
      <c r="H12" s="318"/>
      <c r="I12" s="319"/>
      <c r="J12" s="318"/>
      <c r="K12" s="319"/>
      <c r="L12" s="318"/>
      <c r="M12" s="319"/>
    </row>
    <row r="13" spans="1:13" ht="15.75" customHeight="1">
      <c r="A13" s="320"/>
      <c r="B13" s="318"/>
      <c r="C13" s="320"/>
      <c r="D13" s="318"/>
      <c r="E13" s="320"/>
      <c r="F13" s="318"/>
      <c r="G13" s="320"/>
      <c r="H13" s="318"/>
      <c r="I13" s="320"/>
      <c r="J13" s="318"/>
      <c r="K13" s="320"/>
      <c r="L13" s="318"/>
      <c r="M13" s="320"/>
    </row>
    <row r="14" spans="1:13" ht="12.75">
      <c r="A14" s="321"/>
      <c r="C14" s="321"/>
      <c r="E14" s="321"/>
      <c r="G14" s="321"/>
      <c r="I14" s="321"/>
      <c r="K14" s="321"/>
      <c r="M14" s="321"/>
    </row>
    <row r="15" spans="1:13" ht="15.75" customHeight="1">
      <c r="A15" s="316" t="s">
        <v>585</v>
      </c>
      <c r="B15" s="322"/>
      <c r="C15" s="316" t="s">
        <v>553</v>
      </c>
      <c r="D15" s="322"/>
      <c r="E15" s="316" t="s">
        <v>406</v>
      </c>
      <c r="F15" s="322"/>
      <c r="G15" s="316" t="s">
        <v>560</v>
      </c>
      <c r="H15" s="322"/>
      <c r="I15" s="316" t="s">
        <v>527</v>
      </c>
      <c r="J15" s="322"/>
      <c r="K15" s="316" t="s">
        <v>414</v>
      </c>
      <c r="L15" s="322"/>
      <c r="M15" s="316" t="s">
        <v>586</v>
      </c>
    </row>
    <row r="16" spans="1:13" ht="15.75" customHeight="1">
      <c r="A16" s="317"/>
      <c r="B16" s="318"/>
      <c r="C16" s="317"/>
      <c r="D16" s="318"/>
      <c r="E16" s="317"/>
      <c r="F16" s="318"/>
      <c r="G16" s="317"/>
      <c r="H16" s="318"/>
      <c r="I16" s="317"/>
      <c r="J16" s="318"/>
      <c r="K16" s="317"/>
      <c r="L16" s="318"/>
      <c r="M16" s="317"/>
    </row>
    <row r="17" spans="1:13" ht="15.75" customHeight="1">
      <c r="A17" s="319"/>
      <c r="B17" s="318"/>
      <c r="C17" s="319"/>
      <c r="D17" s="318"/>
      <c r="E17" s="319"/>
      <c r="F17" s="318"/>
      <c r="G17" s="319"/>
      <c r="H17" s="318"/>
      <c r="I17" s="319"/>
      <c r="J17" s="318"/>
      <c r="K17" s="319"/>
      <c r="L17" s="318"/>
      <c r="M17" s="319"/>
    </row>
    <row r="18" spans="1:13" ht="15.75" customHeight="1">
      <c r="A18" s="319"/>
      <c r="B18" s="318"/>
      <c r="C18" s="319"/>
      <c r="D18" s="318"/>
      <c r="E18" s="319"/>
      <c r="F18" s="318"/>
      <c r="G18" s="319"/>
      <c r="H18" s="318"/>
      <c r="I18" s="319"/>
      <c r="J18" s="318"/>
      <c r="K18" s="319"/>
      <c r="L18" s="318"/>
      <c r="M18" s="319"/>
    </row>
    <row r="19" spans="1:13" ht="15.75" customHeight="1">
      <c r="A19" s="319"/>
      <c r="B19" s="318"/>
      <c r="C19" s="319"/>
      <c r="D19" s="318"/>
      <c r="E19" s="319"/>
      <c r="F19" s="318"/>
      <c r="G19" s="319"/>
      <c r="H19" s="318"/>
      <c r="I19" s="319"/>
      <c r="J19" s="318"/>
      <c r="K19" s="319"/>
      <c r="L19" s="318"/>
      <c r="M19" s="319"/>
    </row>
    <row r="20" spans="1:13" ht="15.75" customHeight="1">
      <c r="A20" s="319"/>
      <c r="B20" s="318"/>
      <c r="C20" s="319"/>
      <c r="D20" s="318"/>
      <c r="E20" s="319"/>
      <c r="F20" s="318"/>
      <c r="G20" s="319"/>
      <c r="H20" s="318"/>
      <c r="I20" s="319"/>
      <c r="J20" s="318"/>
      <c r="K20" s="319"/>
      <c r="L20" s="318"/>
      <c r="M20" s="319"/>
    </row>
    <row r="21" spans="1:13" ht="15.75" customHeight="1">
      <c r="A21" s="319"/>
      <c r="B21" s="318"/>
      <c r="C21" s="319"/>
      <c r="D21" s="318"/>
      <c r="E21" s="319"/>
      <c r="F21" s="318"/>
      <c r="G21" s="319"/>
      <c r="H21" s="318"/>
      <c r="I21" s="319"/>
      <c r="J21" s="318"/>
      <c r="K21" s="319"/>
      <c r="L21" s="318"/>
      <c r="M21" s="319"/>
    </row>
    <row r="22" spans="1:13" ht="15.75" customHeight="1">
      <c r="A22" s="319"/>
      <c r="B22" s="318"/>
      <c r="C22" s="319"/>
      <c r="D22" s="318"/>
      <c r="E22" s="319"/>
      <c r="F22" s="318"/>
      <c r="G22" s="319"/>
      <c r="H22" s="318"/>
      <c r="I22" s="319"/>
      <c r="J22" s="318"/>
      <c r="K22" s="319"/>
      <c r="L22" s="318"/>
      <c r="M22" s="319"/>
    </row>
    <row r="23" spans="1:13" ht="15.75" customHeight="1">
      <c r="A23" s="320"/>
      <c r="B23" s="318"/>
      <c r="C23" s="320"/>
      <c r="D23" s="318"/>
      <c r="E23" s="320"/>
      <c r="F23" s="318"/>
      <c r="G23" s="320"/>
      <c r="H23" s="318"/>
      <c r="I23" s="320"/>
      <c r="J23" s="318"/>
      <c r="K23" s="320"/>
      <c r="L23" s="318"/>
      <c r="M23" s="320"/>
    </row>
    <row r="24" spans="1:13" ht="12.75">
      <c r="A24" s="321"/>
      <c r="C24" s="321"/>
      <c r="E24" s="321"/>
      <c r="G24" s="321"/>
      <c r="I24" s="321"/>
      <c r="K24" s="321"/>
      <c r="M24" s="321"/>
    </row>
    <row r="25" spans="1:13" ht="15.75" customHeight="1">
      <c r="A25" s="316" t="s">
        <v>587</v>
      </c>
      <c r="B25" s="322"/>
      <c r="C25" s="316" t="s">
        <v>96</v>
      </c>
      <c r="D25" s="322"/>
      <c r="E25" s="316" t="s">
        <v>338</v>
      </c>
      <c r="F25" s="322"/>
      <c r="G25" s="316" t="s">
        <v>591</v>
      </c>
      <c r="H25" s="322"/>
      <c r="I25" s="316" t="s">
        <v>593</v>
      </c>
      <c r="J25" s="322"/>
      <c r="K25" s="316" t="s">
        <v>594</v>
      </c>
      <c r="L25" s="322"/>
      <c r="M25" s="316" t="s">
        <v>99</v>
      </c>
    </row>
    <row r="26" spans="1:13" ht="15.75" customHeight="1">
      <c r="A26" s="317"/>
      <c r="B26" s="318"/>
      <c r="C26" s="317"/>
      <c r="D26" s="318"/>
      <c r="E26" s="317"/>
      <c r="F26" s="318"/>
      <c r="G26" s="317"/>
      <c r="H26" s="318"/>
      <c r="I26" s="317"/>
      <c r="J26" s="318"/>
      <c r="K26" s="317"/>
      <c r="L26" s="318"/>
      <c r="M26" s="317"/>
    </row>
    <row r="27" spans="1:13" ht="15.75" customHeight="1">
      <c r="A27" s="319"/>
      <c r="B27" s="318"/>
      <c r="C27" s="319"/>
      <c r="D27" s="318"/>
      <c r="E27" s="319"/>
      <c r="F27" s="318"/>
      <c r="G27" s="319"/>
      <c r="H27" s="318"/>
      <c r="I27" s="319"/>
      <c r="J27" s="318"/>
      <c r="K27" s="319"/>
      <c r="L27" s="318"/>
      <c r="M27" s="319"/>
    </row>
    <row r="28" spans="1:13" ht="15.75" customHeight="1">
      <c r="A28" s="319"/>
      <c r="B28" s="318"/>
      <c r="C28" s="319"/>
      <c r="D28" s="318"/>
      <c r="E28" s="319"/>
      <c r="F28" s="318"/>
      <c r="G28" s="319"/>
      <c r="H28" s="318"/>
      <c r="I28" s="319"/>
      <c r="J28" s="318"/>
      <c r="K28" s="319"/>
      <c r="L28" s="318"/>
      <c r="M28" s="319"/>
    </row>
    <row r="29" spans="1:13" ht="15.75" customHeight="1">
      <c r="A29" s="319"/>
      <c r="B29" s="318"/>
      <c r="C29" s="319"/>
      <c r="D29" s="318"/>
      <c r="E29" s="319"/>
      <c r="F29" s="318"/>
      <c r="G29" s="319"/>
      <c r="H29" s="318"/>
      <c r="I29" s="319"/>
      <c r="J29" s="318"/>
      <c r="K29" s="319"/>
      <c r="L29" s="318"/>
      <c r="M29" s="319"/>
    </row>
    <row r="30" spans="1:13" ht="15.75" customHeight="1">
      <c r="A30" s="319"/>
      <c r="B30" s="318"/>
      <c r="C30" s="319"/>
      <c r="D30" s="318"/>
      <c r="E30" s="319"/>
      <c r="F30" s="318"/>
      <c r="G30" s="319"/>
      <c r="H30" s="318"/>
      <c r="I30" s="319"/>
      <c r="J30" s="318"/>
      <c r="K30" s="319"/>
      <c r="L30" s="318"/>
      <c r="M30" s="319"/>
    </row>
    <row r="31" spans="1:13" ht="15.75" customHeight="1">
      <c r="A31" s="319"/>
      <c r="B31" s="318"/>
      <c r="C31" s="319"/>
      <c r="D31" s="318"/>
      <c r="E31" s="319"/>
      <c r="F31" s="318"/>
      <c r="G31" s="319"/>
      <c r="H31" s="318"/>
      <c r="I31" s="319"/>
      <c r="J31" s="318"/>
      <c r="K31" s="319"/>
      <c r="L31" s="318"/>
      <c r="M31" s="319"/>
    </row>
    <row r="32" spans="1:13" ht="15.75" customHeight="1">
      <c r="A32" s="319"/>
      <c r="B32" s="318"/>
      <c r="C32" s="319"/>
      <c r="D32" s="318"/>
      <c r="E32" s="319"/>
      <c r="F32" s="318"/>
      <c r="G32" s="319"/>
      <c r="H32" s="318"/>
      <c r="I32" s="319"/>
      <c r="J32" s="318"/>
      <c r="K32" s="319"/>
      <c r="L32" s="318"/>
      <c r="M32" s="319"/>
    </row>
    <row r="33" spans="1:13" ht="15.75" customHeight="1">
      <c r="A33" s="320"/>
      <c r="B33" s="318"/>
      <c r="C33" s="320"/>
      <c r="D33" s="318"/>
      <c r="E33" s="320"/>
      <c r="F33" s="318"/>
      <c r="G33" s="320"/>
      <c r="H33" s="318"/>
      <c r="I33" s="320"/>
      <c r="J33" s="318"/>
      <c r="K33" s="320"/>
      <c r="L33" s="318"/>
      <c r="M33" s="320"/>
    </row>
    <row r="34" spans="1:13" ht="12.75">
      <c r="A34" s="321"/>
      <c r="C34" s="321"/>
      <c r="E34" s="321"/>
      <c r="G34" s="321"/>
      <c r="I34" s="321"/>
      <c r="K34" s="321"/>
      <c r="M34" s="321"/>
    </row>
    <row r="35" spans="1:13" ht="15.75" customHeight="1">
      <c r="A35" s="316" t="s">
        <v>468</v>
      </c>
      <c r="B35" s="322"/>
      <c r="C35" s="316" t="s">
        <v>561</v>
      </c>
      <c r="D35" s="322"/>
      <c r="E35" s="316" t="s">
        <v>410</v>
      </c>
      <c r="F35" s="322"/>
      <c r="G35" s="316" t="s">
        <v>595</v>
      </c>
      <c r="H35" s="322"/>
      <c r="I35" s="316" t="s">
        <v>182</v>
      </c>
      <c r="J35" s="322"/>
      <c r="K35" s="316" t="s">
        <v>524</v>
      </c>
      <c r="L35" s="322"/>
      <c r="M35" s="316" t="s">
        <v>596</v>
      </c>
    </row>
    <row r="36" spans="1:13" ht="15.75" customHeight="1">
      <c r="A36" s="317"/>
      <c r="B36" s="318"/>
      <c r="C36" s="317"/>
      <c r="D36" s="318"/>
      <c r="E36" s="317"/>
      <c r="F36" s="318"/>
      <c r="G36" s="317"/>
      <c r="H36" s="318"/>
      <c r="I36" s="317"/>
      <c r="J36" s="318"/>
      <c r="K36" s="317"/>
      <c r="L36" s="318"/>
      <c r="M36" s="317"/>
    </row>
    <row r="37" spans="1:13" ht="15.75" customHeight="1">
      <c r="A37" s="319"/>
      <c r="B37" s="318"/>
      <c r="C37" s="319"/>
      <c r="D37" s="318"/>
      <c r="E37" s="319"/>
      <c r="F37" s="318"/>
      <c r="G37" s="319"/>
      <c r="H37" s="318"/>
      <c r="I37" s="319"/>
      <c r="J37" s="318"/>
      <c r="K37" s="319"/>
      <c r="L37" s="318"/>
      <c r="M37" s="319"/>
    </row>
    <row r="38" spans="1:13" ht="15.75" customHeight="1">
      <c r="A38" s="319"/>
      <c r="B38" s="318"/>
      <c r="C38" s="319"/>
      <c r="D38" s="318"/>
      <c r="E38" s="319"/>
      <c r="F38" s="318"/>
      <c r="G38" s="319"/>
      <c r="H38" s="318"/>
      <c r="I38" s="319"/>
      <c r="J38" s="318"/>
      <c r="K38" s="319"/>
      <c r="L38" s="318"/>
      <c r="M38" s="319"/>
    </row>
    <row r="39" spans="1:13" ht="15.75" customHeight="1">
      <c r="A39" s="319"/>
      <c r="B39" s="318"/>
      <c r="C39" s="319"/>
      <c r="D39" s="318"/>
      <c r="E39" s="319"/>
      <c r="F39" s="318"/>
      <c r="G39" s="319"/>
      <c r="H39" s="318"/>
      <c r="I39" s="319"/>
      <c r="J39" s="318"/>
      <c r="K39" s="319"/>
      <c r="L39" s="318"/>
      <c r="M39" s="319"/>
    </row>
    <row r="40" spans="1:13" ht="15.75" customHeight="1">
      <c r="A40" s="319"/>
      <c r="B40" s="318"/>
      <c r="C40" s="319"/>
      <c r="D40" s="318"/>
      <c r="E40" s="319"/>
      <c r="F40" s="318"/>
      <c r="G40" s="319"/>
      <c r="H40" s="318"/>
      <c r="I40" s="319"/>
      <c r="J40" s="318"/>
      <c r="K40" s="319"/>
      <c r="L40" s="318"/>
      <c r="M40" s="319"/>
    </row>
    <row r="41" spans="1:13" ht="15.75" customHeight="1">
      <c r="A41" s="319"/>
      <c r="B41" s="318"/>
      <c r="C41" s="319"/>
      <c r="D41" s="318"/>
      <c r="E41" s="319"/>
      <c r="F41" s="318"/>
      <c r="G41" s="319"/>
      <c r="H41" s="318"/>
      <c r="I41" s="319"/>
      <c r="J41" s="318"/>
      <c r="K41" s="319"/>
      <c r="L41" s="318"/>
      <c r="M41" s="319"/>
    </row>
    <row r="42" spans="1:13" ht="15.75" customHeight="1">
      <c r="A42" s="319"/>
      <c r="B42" s="318"/>
      <c r="C42" s="319"/>
      <c r="D42" s="318"/>
      <c r="E42" s="319"/>
      <c r="F42" s="318"/>
      <c r="G42" s="319"/>
      <c r="H42" s="318"/>
      <c r="I42" s="319"/>
      <c r="J42" s="318"/>
      <c r="K42" s="319"/>
      <c r="L42" s="318"/>
      <c r="M42" s="319"/>
    </row>
    <row r="43" spans="1:13" ht="15.75" customHeight="1">
      <c r="A43" s="320"/>
      <c r="B43" s="318"/>
      <c r="C43" s="320"/>
      <c r="D43" s="318"/>
      <c r="E43" s="320"/>
      <c r="F43" s="318"/>
      <c r="G43" s="320"/>
      <c r="H43" s="318"/>
      <c r="I43" s="320"/>
      <c r="J43" s="318"/>
      <c r="K43" s="320"/>
      <c r="L43" s="318"/>
      <c r="M43" s="320"/>
    </row>
    <row r="44" spans="1:13" ht="12.75">
      <c r="A44" s="321"/>
      <c r="C44" s="321"/>
      <c r="E44" s="321"/>
      <c r="G44" s="321"/>
      <c r="I44" s="321"/>
      <c r="K44" s="321"/>
      <c r="M44" s="321"/>
    </row>
    <row r="45" spans="1:13" ht="15.75" customHeight="1">
      <c r="A45" s="316" t="s">
        <v>113</v>
      </c>
      <c r="B45" s="322"/>
      <c r="C45" s="316" t="s">
        <v>199</v>
      </c>
      <c r="D45" s="322"/>
      <c r="E45" s="316" t="s">
        <v>568</v>
      </c>
      <c r="F45" s="322"/>
      <c r="G45" s="316" t="s">
        <v>114</v>
      </c>
      <c r="H45" s="322"/>
      <c r="I45" s="316" t="s">
        <v>514</v>
      </c>
      <c r="J45" s="322"/>
      <c r="K45" s="316" t="s">
        <v>535</v>
      </c>
      <c r="L45" s="322"/>
      <c r="M45" s="316" t="s">
        <v>598</v>
      </c>
    </row>
    <row r="46" spans="1:13" ht="15.75" customHeight="1">
      <c r="A46" s="317"/>
      <c r="B46" s="318"/>
      <c r="C46" s="317"/>
      <c r="D46" s="318"/>
      <c r="E46" s="317"/>
      <c r="F46" s="318"/>
      <c r="G46" s="317"/>
      <c r="H46" s="318"/>
      <c r="I46" s="317"/>
      <c r="J46" s="318"/>
      <c r="K46" s="317"/>
      <c r="L46" s="318"/>
      <c r="M46" s="317"/>
    </row>
    <row r="47" spans="1:13" ht="15.75" customHeight="1">
      <c r="A47" s="319"/>
      <c r="B47" s="318"/>
      <c r="C47" s="319"/>
      <c r="D47" s="318"/>
      <c r="E47" s="319"/>
      <c r="F47" s="318"/>
      <c r="G47" s="319"/>
      <c r="H47" s="318"/>
      <c r="I47" s="319"/>
      <c r="J47" s="318"/>
      <c r="K47" s="319"/>
      <c r="L47" s="318"/>
      <c r="M47" s="319"/>
    </row>
    <row r="48" spans="1:13" ht="15.75" customHeight="1">
      <c r="A48" s="319"/>
      <c r="B48" s="318"/>
      <c r="C48" s="319"/>
      <c r="D48" s="318"/>
      <c r="E48" s="319"/>
      <c r="F48" s="318"/>
      <c r="G48" s="319"/>
      <c r="H48" s="318"/>
      <c r="I48" s="319"/>
      <c r="J48" s="318"/>
      <c r="K48" s="319"/>
      <c r="L48" s="318"/>
      <c r="M48" s="319"/>
    </row>
    <row r="49" spans="1:13" ht="15.75" customHeight="1">
      <c r="A49" s="319"/>
      <c r="B49" s="318"/>
      <c r="C49" s="319"/>
      <c r="D49" s="318"/>
      <c r="E49" s="319"/>
      <c r="F49" s="318"/>
      <c r="G49" s="319"/>
      <c r="H49" s="318"/>
      <c r="I49" s="319"/>
      <c r="J49" s="318"/>
      <c r="K49" s="319"/>
      <c r="L49" s="318"/>
      <c r="M49" s="319"/>
    </row>
    <row r="50" spans="1:13" ht="15.75" customHeight="1">
      <c r="A50" s="319"/>
      <c r="B50" s="318"/>
      <c r="C50" s="319"/>
      <c r="D50" s="318"/>
      <c r="E50" s="319"/>
      <c r="F50" s="318"/>
      <c r="G50" s="319"/>
      <c r="H50" s="318"/>
      <c r="I50" s="319"/>
      <c r="J50" s="318"/>
      <c r="K50" s="319"/>
      <c r="L50" s="318"/>
      <c r="M50" s="319"/>
    </row>
    <row r="51" spans="1:13" ht="15.75" customHeight="1">
      <c r="A51" s="319"/>
      <c r="B51" s="318"/>
      <c r="C51" s="319"/>
      <c r="D51" s="318"/>
      <c r="E51" s="319"/>
      <c r="F51" s="318"/>
      <c r="G51" s="319"/>
      <c r="H51" s="318"/>
      <c r="I51" s="319"/>
      <c r="J51" s="318"/>
      <c r="K51" s="319"/>
      <c r="L51" s="318"/>
      <c r="M51" s="319"/>
    </row>
    <row r="52" spans="1:13" ht="15.75" customHeight="1">
      <c r="A52" s="319"/>
      <c r="B52" s="318"/>
      <c r="C52" s="319"/>
      <c r="D52" s="318"/>
      <c r="E52" s="319"/>
      <c r="F52" s="318"/>
      <c r="G52" s="319"/>
      <c r="H52" s="318"/>
      <c r="I52" s="319"/>
      <c r="J52" s="318"/>
      <c r="K52" s="319"/>
      <c r="L52" s="318"/>
      <c r="M52" s="319"/>
    </row>
    <row r="53" spans="1:13" ht="15.75" customHeight="1">
      <c r="A53" s="320"/>
      <c r="B53" s="318"/>
      <c r="C53" s="320"/>
      <c r="D53" s="318"/>
      <c r="E53" s="320"/>
      <c r="F53" s="318"/>
      <c r="G53" s="320"/>
      <c r="H53" s="318"/>
      <c r="I53" s="320"/>
      <c r="J53" s="318"/>
      <c r="K53" s="320"/>
      <c r="L53" s="318"/>
      <c r="M53" s="320"/>
    </row>
  </sheetData>
  <sheetProtection/>
  <mergeCells count="5">
    <mergeCell ref="A1:M1"/>
    <mergeCell ref="A3:E3"/>
    <mergeCell ref="G3:H3"/>
    <mergeCell ref="I3:M3"/>
    <mergeCell ref="A4:C4"/>
  </mergeCells>
  <conditionalFormatting sqref="I3:M3">
    <cfRule type="cellIs" priority="1" dxfId="15" operator="equal" stopIfTrue="1">
      <formula>0</formula>
    </cfRule>
  </conditionalFormatting>
  <printOptions/>
  <pageMargins left="0.76" right="0.53" top="0.41" bottom="0.41"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S22"/>
  <sheetViews>
    <sheetView zoomScalePageLayoutView="0" workbookViewId="0" topLeftCell="A1">
      <selection activeCell="Q8" sqref="Q8"/>
    </sheetView>
  </sheetViews>
  <sheetFormatPr defaultColWidth="9.00390625" defaultRowHeight="13.5"/>
  <cols>
    <col min="1" max="1" width="12.625" style="323" customWidth="1"/>
    <col min="2" max="2" width="1.625" style="323" customWidth="1"/>
    <col min="3" max="3" width="12.625" style="323" customWidth="1"/>
    <col min="4" max="4" width="1.625" style="323" customWidth="1"/>
    <col min="5" max="5" width="12.625" style="323" customWidth="1"/>
    <col min="6" max="6" width="1.625" style="323" customWidth="1"/>
    <col min="7" max="7" width="12.625" style="323" customWidth="1"/>
    <col min="8" max="8" width="1.625" style="323" customWidth="1"/>
    <col min="9" max="9" width="12.625" style="323" customWidth="1"/>
    <col min="10" max="10" width="1.625" style="323" customWidth="1"/>
    <col min="11" max="11" width="12.625" style="323" customWidth="1"/>
    <col min="12" max="12" width="1.625" style="323" customWidth="1"/>
    <col min="13" max="13" width="12.625" style="323" customWidth="1"/>
    <col min="14" max="14" width="1.625" style="323" customWidth="1"/>
    <col min="15" max="15" width="12.625" style="323" customWidth="1"/>
    <col min="16" max="16" width="1.625" style="323" customWidth="1"/>
    <col min="17" max="17" width="12.625" style="323" customWidth="1"/>
    <col min="18" max="18" width="1.625" style="323" customWidth="1"/>
    <col min="19" max="19" width="12.625" style="323" customWidth="1"/>
    <col min="20" max="20" width="9.00390625" style="323" bestFit="1" customWidth="1"/>
    <col min="21" max="16384" width="9.00390625" style="323" customWidth="1"/>
  </cols>
  <sheetData>
    <row r="1" spans="1:19" ht="21" customHeight="1">
      <c r="A1" s="940" t="s">
        <v>599</v>
      </c>
      <c r="B1" s="940"/>
      <c r="C1" s="940"/>
      <c r="D1" s="940"/>
      <c r="E1" s="940"/>
      <c r="F1" s="940"/>
      <c r="G1" s="940"/>
      <c r="H1" s="940"/>
      <c r="I1" s="940"/>
      <c r="J1" s="940"/>
      <c r="K1" s="940"/>
      <c r="L1" s="940"/>
      <c r="M1" s="940"/>
      <c r="N1" s="940"/>
      <c r="O1" s="940"/>
      <c r="P1" s="940"/>
      <c r="Q1" s="940"/>
      <c r="R1" s="940"/>
      <c r="S1" s="940"/>
    </row>
    <row r="2" spans="1:19" ht="9.75" customHeight="1">
      <c r="A2" s="324"/>
      <c r="B2" s="324"/>
      <c r="C2" s="324"/>
      <c r="D2" s="324"/>
      <c r="E2" s="324"/>
      <c r="F2" s="324"/>
      <c r="G2" s="324"/>
      <c r="H2" s="324"/>
      <c r="I2" s="324"/>
      <c r="J2" s="324"/>
      <c r="K2" s="324"/>
      <c r="L2" s="324"/>
      <c r="M2" s="324"/>
      <c r="N2" s="324"/>
      <c r="O2" s="324"/>
      <c r="P2" s="324"/>
      <c r="Q2" s="324"/>
      <c r="R2" s="324"/>
      <c r="S2" s="324"/>
    </row>
    <row r="3" spans="1:19" ht="26.25" customHeight="1">
      <c r="A3" s="325"/>
      <c r="B3" s="941" t="s">
        <v>600</v>
      </c>
      <c r="C3" s="941"/>
      <c r="D3" s="941"/>
      <c r="E3" s="941"/>
      <c r="F3" s="941"/>
      <c r="G3" s="941"/>
      <c r="H3" s="941"/>
      <c r="I3" s="941"/>
      <c r="J3" s="941"/>
      <c r="K3" s="941"/>
      <c r="L3" s="941"/>
      <c r="M3" s="941"/>
      <c r="N3" s="941"/>
      <c r="O3" s="941"/>
      <c r="P3" s="941"/>
      <c r="Q3" s="941"/>
      <c r="R3" s="324"/>
      <c r="S3" s="324"/>
    </row>
    <row r="4" spans="1:19" ht="26.25" customHeight="1">
      <c r="A4" s="325"/>
      <c r="B4" s="324"/>
      <c r="C4" s="942"/>
      <c r="D4" s="942"/>
      <c r="E4" s="942"/>
      <c r="F4" s="942"/>
      <c r="G4" s="942"/>
      <c r="H4" s="942"/>
      <c r="I4" s="942"/>
      <c r="J4" s="942"/>
      <c r="K4" s="942"/>
      <c r="L4" s="942"/>
      <c r="M4" s="942"/>
      <c r="N4" s="942"/>
      <c r="O4" s="942"/>
      <c r="P4" s="942"/>
      <c r="Q4" s="942"/>
      <c r="R4" s="324"/>
      <c r="S4" s="324"/>
    </row>
    <row r="5" spans="2:19" ht="28.5" customHeight="1">
      <c r="B5" s="943" t="s">
        <v>603</v>
      </c>
      <c r="C5" s="943"/>
      <c r="D5" s="943"/>
      <c r="E5" s="943"/>
      <c r="F5" s="943"/>
      <c r="G5" s="943"/>
      <c r="H5" s="943"/>
      <c r="I5" s="326"/>
      <c r="J5" s="944" t="s">
        <v>604</v>
      </c>
      <c r="K5" s="944"/>
      <c r="L5" s="944"/>
      <c r="M5" s="945"/>
      <c r="N5" s="945"/>
      <c r="O5" s="945"/>
      <c r="P5" s="945"/>
      <c r="Q5" s="945"/>
      <c r="R5" s="945"/>
      <c r="S5" s="945"/>
    </row>
    <row r="6" spans="2:19" ht="9.75" customHeight="1">
      <c r="B6" s="327"/>
      <c r="C6" s="327"/>
      <c r="D6" s="327"/>
      <c r="E6" s="327"/>
      <c r="F6" s="327"/>
      <c r="G6" s="327"/>
      <c r="H6" s="327"/>
      <c r="J6" s="328"/>
      <c r="K6" s="328"/>
      <c r="L6" s="328"/>
      <c r="M6" s="329"/>
      <c r="N6" s="329"/>
      <c r="O6" s="329"/>
      <c r="P6" s="329"/>
      <c r="Q6" s="329"/>
      <c r="R6" s="329"/>
      <c r="S6" s="329"/>
    </row>
    <row r="7" spans="1:3" ht="12.75">
      <c r="A7" s="935" t="s">
        <v>231</v>
      </c>
      <c r="B7" s="935"/>
      <c r="C7" s="935"/>
    </row>
    <row r="8" spans="1:19" ht="26.25" customHeight="1">
      <c r="A8" s="330" t="s">
        <v>543</v>
      </c>
      <c r="C8" s="330" t="s">
        <v>428</v>
      </c>
      <c r="E8" s="330" t="s">
        <v>582</v>
      </c>
      <c r="G8" s="330" t="s">
        <v>461</v>
      </c>
      <c r="I8" s="330" t="s">
        <v>583</v>
      </c>
      <c r="K8" s="330" t="s">
        <v>389</v>
      </c>
      <c r="M8" s="330" t="s">
        <v>584</v>
      </c>
      <c r="O8" s="330" t="s">
        <v>585</v>
      </c>
      <c r="Q8" s="330" t="s">
        <v>553</v>
      </c>
      <c r="S8" s="330" t="s">
        <v>605</v>
      </c>
    </row>
    <row r="9" spans="1:19" ht="26.25" customHeight="1">
      <c r="A9" s="331"/>
      <c r="B9" s="332"/>
      <c r="C9" s="331"/>
      <c r="D9" s="332"/>
      <c r="E9" s="333"/>
      <c r="F9" s="332"/>
      <c r="G9" s="333"/>
      <c r="H9" s="332"/>
      <c r="I9" s="333"/>
      <c r="J9" s="332"/>
      <c r="K9" s="333"/>
      <c r="L9" s="332"/>
      <c r="M9" s="333"/>
      <c r="N9" s="332"/>
      <c r="O9" s="333"/>
      <c r="P9" s="332"/>
      <c r="Q9" s="333"/>
      <c r="R9" s="332"/>
      <c r="S9" s="333"/>
    </row>
    <row r="10" spans="1:19" ht="26.25" customHeight="1">
      <c r="A10" s="334"/>
      <c r="B10" s="332"/>
      <c r="C10" s="334"/>
      <c r="D10" s="332"/>
      <c r="E10" s="335"/>
      <c r="F10" s="332"/>
      <c r="G10" s="335"/>
      <c r="H10" s="332"/>
      <c r="I10" s="335"/>
      <c r="J10" s="332"/>
      <c r="K10" s="335"/>
      <c r="L10" s="332"/>
      <c r="M10" s="335"/>
      <c r="N10" s="332"/>
      <c r="O10" s="335"/>
      <c r="P10" s="332"/>
      <c r="Q10" s="335"/>
      <c r="R10" s="332"/>
      <c r="S10" s="335"/>
    </row>
    <row r="11" spans="1:19" ht="26.25" customHeight="1">
      <c r="A11" s="334"/>
      <c r="B11" s="332"/>
      <c r="C11" s="334"/>
      <c r="D11" s="332"/>
      <c r="E11" s="335"/>
      <c r="F11" s="332"/>
      <c r="G11" s="335"/>
      <c r="H11" s="332"/>
      <c r="I11" s="335"/>
      <c r="J11" s="332"/>
      <c r="K11" s="335"/>
      <c r="L11" s="332"/>
      <c r="M11" s="335"/>
      <c r="N11" s="332"/>
      <c r="O11" s="335"/>
      <c r="P11" s="332"/>
      <c r="Q11" s="335"/>
      <c r="R11" s="332"/>
      <c r="S11" s="335"/>
    </row>
    <row r="12" spans="1:19" ht="26.25" customHeight="1">
      <c r="A12" s="334"/>
      <c r="B12" s="332"/>
      <c r="C12" s="334"/>
      <c r="D12" s="332"/>
      <c r="E12" s="335"/>
      <c r="F12" s="332"/>
      <c r="G12" s="335"/>
      <c r="H12" s="332"/>
      <c r="I12" s="335"/>
      <c r="J12" s="332"/>
      <c r="K12" s="335"/>
      <c r="L12" s="332"/>
      <c r="M12" s="335"/>
      <c r="N12" s="332"/>
      <c r="O12" s="335"/>
      <c r="P12" s="332"/>
      <c r="Q12" s="335"/>
      <c r="R12" s="332"/>
      <c r="S12" s="335"/>
    </row>
    <row r="13" spans="1:19" ht="26.25" customHeight="1">
      <c r="A13" s="334"/>
      <c r="B13" s="332"/>
      <c r="C13" s="334"/>
      <c r="D13" s="332"/>
      <c r="E13" s="335"/>
      <c r="F13" s="332"/>
      <c r="G13" s="335"/>
      <c r="H13" s="332"/>
      <c r="I13" s="335"/>
      <c r="J13" s="332"/>
      <c r="K13" s="335"/>
      <c r="L13" s="332"/>
      <c r="M13" s="335"/>
      <c r="N13" s="332"/>
      <c r="O13" s="335"/>
      <c r="P13" s="332"/>
      <c r="Q13" s="335"/>
      <c r="R13" s="332"/>
      <c r="S13" s="335"/>
    </row>
    <row r="14" spans="1:19" ht="26.25" customHeight="1">
      <c r="A14" s="334"/>
      <c r="B14" s="332"/>
      <c r="C14" s="334"/>
      <c r="D14" s="332"/>
      <c r="E14" s="335"/>
      <c r="F14" s="332"/>
      <c r="G14" s="335"/>
      <c r="H14" s="332"/>
      <c r="I14" s="335"/>
      <c r="J14" s="332"/>
      <c r="K14" s="335"/>
      <c r="L14" s="332"/>
      <c r="M14" s="335"/>
      <c r="N14" s="332"/>
      <c r="O14" s="335"/>
      <c r="P14" s="332"/>
      <c r="Q14" s="335"/>
      <c r="R14" s="332"/>
      <c r="S14" s="335"/>
    </row>
    <row r="15" spans="1:19" ht="26.25" customHeight="1">
      <c r="A15" s="334"/>
      <c r="B15" s="332"/>
      <c r="C15" s="334"/>
      <c r="D15" s="332"/>
      <c r="E15" s="335"/>
      <c r="F15" s="332"/>
      <c r="G15" s="335"/>
      <c r="H15" s="332"/>
      <c r="I15" s="335"/>
      <c r="J15" s="332"/>
      <c r="K15" s="335"/>
      <c r="L15" s="332"/>
      <c r="M15" s="335"/>
      <c r="N15" s="332"/>
      <c r="O15" s="335"/>
      <c r="P15" s="332"/>
      <c r="Q15" s="335"/>
      <c r="R15" s="332"/>
      <c r="S15" s="335"/>
    </row>
    <row r="16" spans="1:19" ht="26.25" customHeight="1">
      <c r="A16" s="334"/>
      <c r="B16" s="332"/>
      <c r="C16" s="334"/>
      <c r="D16" s="332"/>
      <c r="E16" s="335"/>
      <c r="F16" s="332"/>
      <c r="G16" s="335"/>
      <c r="H16" s="332"/>
      <c r="I16" s="335"/>
      <c r="J16" s="332"/>
      <c r="K16" s="335"/>
      <c r="L16" s="332"/>
      <c r="M16" s="335"/>
      <c r="N16" s="332"/>
      <c r="O16" s="335"/>
      <c r="P16" s="332"/>
      <c r="Q16" s="335"/>
      <c r="R16" s="332"/>
      <c r="S16" s="335"/>
    </row>
    <row r="17" spans="1:19" ht="26.25" customHeight="1">
      <c r="A17" s="334"/>
      <c r="B17" s="332"/>
      <c r="C17" s="335"/>
      <c r="D17" s="332"/>
      <c r="E17" s="335"/>
      <c r="F17" s="332"/>
      <c r="G17" s="335"/>
      <c r="H17" s="332"/>
      <c r="I17" s="335"/>
      <c r="J17" s="332"/>
      <c r="K17" s="335"/>
      <c r="L17" s="332"/>
      <c r="M17" s="335"/>
      <c r="N17" s="332"/>
      <c r="O17" s="335"/>
      <c r="P17" s="332"/>
      <c r="Q17" s="335"/>
      <c r="R17" s="332"/>
      <c r="S17" s="335"/>
    </row>
    <row r="18" spans="1:19" ht="26.25" customHeight="1">
      <c r="A18" s="335"/>
      <c r="B18" s="332"/>
      <c r="C18" s="335"/>
      <c r="D18" s="332"/>
      <c r="E18" s="335"/>
      <c r="F18" s="332"/>
      <c r="G18" s="335"/>
      <c r="H18" s="332"/>
      <c r="I18" s="335"/>
      <c r="J18" s="332"/>
      <c r="K18" s="335"/>
      <c r="L18" s="332"/>
      <c r="M18" s="335"/>
      <c r="N18" s="332"/>
      <c r="O18" s="335"/>
      <c r="P18" s="332"/>
      <c r="Q18" s="335"/>
      <c r="R18" s="332"/>
      <c r="S18" s="335"/>
    </row>
    <row r="19" spans="1:19" ht="26.25" customHeight="1">
      <c r="A19" s="336"/>
      <c r="B19" s="332"/>
      <c r="C19" s="336"/>
      <c r="D19" s="332"/>
      <c r="E19" s="336"/>
      <c r="F19" s="332"/>
      <c r="G19" s="336"/>
      <c r="H19" s="332"/>
      <c r="I19" s="336"/>
      <c r="J19" s="332"/>
      <c r="K19" s="336"/>
      <c r="L19" s="332"/>
      <c r="M19" s="336"/>
      <c r="N19" s="332"/>
      <c r="O19" s="336"/>
      <c r="P19" s="332"/>
      <c r="Q19" s="336"/>
      <c r="R19" s="332"/>
      <c r="S19" s="336"/>
    </row>
    <row r="20" spans="1:19" ht="26.25" customHeight="1">
      <c r="A20" s="335"/>
      <c r="B20" s="332"/>
      <c r="C20" s="335"/>
      <c r="D20" s="332"/>
      <c r="E20" s="335"/>
      <c r="F20" s="332"/>
      <c r="G20" s="335"/>
      <c r="H20" s="332"/>
      <c r="I20" s="335"/>
      <c r="J20" s="332"/>
      <c r="K20" s="335"/>
      <c r="L20" s="332"/>
      <c r="M20" s="335"/>
      <c r="N20" s="332"/>
      <c r="O20" s="335"/>
      <c r="P20" s="332"/>
      <c r="Q20" s="335"/>
      <c r="R20" s="332"/>
      <c r="S20" s="335"/>
    </row>
    <row r="21" spans="1:19" ht="26.25" customHeight="1">
      <c r="A21" s="335"/>
      <c r="B21" s="332"/>
      <c r="C21" s="335"/>
      <c r="D21" s="332"/>
      <c r="E21" s="335"/>
      <c r="F21" s="332"/>
      <c r="G21" s="335"/>
      <c r="H21" s="332"/>
      <c r="I21" s="335"/>
      <c r="J21" s="332"/>
      <c r="K21" s="335"/>
      <c r="L21" s="332"/>
      <c r="M21" s="335"/>
      <c r="N21" s="332"/>
      <c r="O21" s="335"/>
      <c r="P21" s="332"/>
      <c r="Q21" s="335"/>
      <c r="R21" s="332"/>
      <c r="S21" s="335"/>
    </row>
    <row r="22" spans="1:19" ht="26.25" customHeight="1">
      <c r="A22" s="337"/>
      <c r="B22" s="332"/>
      <c r="C22" s="337"/>
      <c r="D22" s="332"/>
      <c r="E22" s="337"/>
      <c r="F22" s="332"/>
      <c r="G22" s="337"/>
      <c r="H22" s="332"/>
      <c r="I22" s="337"/>
      <c r="J22" s="332"/>
      <c r="K22" s="337"/>
      <c r="L22" s="332"/>
      <c r="M22" s="337"/>
      <c r="N22" s="332"/>
      <c r="O22" s="337"/>
      <c r="P22" s="332"/>
      <c r="Q22" s="337"/>
      <c r="R22" s="332"/>
      <c r="S22" s="337"/>
    </row>
  </sheetData>
  <sheetProtection/>
  <mergeCells count="7">
    <mergeCell ref="A7:C7"/>
    <mergeCell ref="A1:S1"/>
    <mergeCell ref="B3:Q3"/>
    <mergeCell ref="C4:Q4"/>
    <mergeCell ref="B5:H5"/>
    <mergeCell ref="J5:L5"/>
    <mergeCell ref="M5:S5"/>
  </mergeCells>
  <conditionalFormatting sqref="M5:M6">
    <cfRule type="cellIs" priority="1" dxfId="15" operator="equal" stopIfTrue="1">
      <formula>0</formula>
    </cfRule>
  </conditionalFormatting>
  <printOptions/>
  <pageMargins left="0.42" right="0.3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L50"/>
  <sheetViews>
    <sheetView zoomScalePageLayoutView="0" workbookViewId="0" topLeftCell="A1">
      <selection activeCell="L16" sqref="L16"/>
    </sheetView>
  </sheetViews>
  <sheetFormatPr defaultColWidth="9.00390625" defaultRowHeight="13.5"/>
  <cols>
    <col min="1" max="1" width="3.75390625" style="323" customWidth="1"/>
    <col min="2" max="2" width="8.00390625" style="323" customWidth="1"/>
    <col min="3" max="3" width="10.375" style="323" customWidth="1"/>
    <col min="4" max="4" width="8.125" style="323" customWidth="1"/>
    <col min="5" max="5" width="9.00390625" style="323" bestFit="1" customWidth="1"/>
    <col min="6" max="16384" width="9.00390625" style="323" customWidth="1"/>
  </cols>
  <sheetData>
    <row r="1" spans="1:12" ht="26.25" customHeight="1">
      <c r="A1" s="988" t="s">
        <v>602</v>
      </c>
      <c r="B1" s="988"/>
      <c r="C1" s="988"/>
      <c r="D1" s="988"/>
      <c r="E1" s="988"/>
      <c r="F1" s="988"/>
      <c r="G1" s="988"/>
      <c r="H1" s="988"/>
      <c r="I1" s="988"/>
      <c r="J1" s="988"/>
      <c r="K1" s="988"/>
      <c r="L1" s="988"/>
    </row>
    <row r="2" spans="1:12" ht="26.25" customHeight="1">
      <c r="A2" s="302"/>
      <c r="B2" s="302"/>
      <c r="C2" s="302"/>
      <c r="D2" s="302"/>
      <c r="E2" s="302"/>
      <c r="F2" s="302"/>
      <c r="G2" s="302"/>
      <c r="H2" s="302"/>
      <c r="I2" s="338" t="s">
        <v>177</v>
      </c>
      <c r="J2" s="338"/>
      <c r="K2" s="338"/>
      <c r="L2" s="338"/>
    </row>
    <row r="3" spans="1:12" ht="26.25" customHeight="1">
      <c r="A3" s="302"/>
      <c r="B3" s="302"/>
      <c r="C3" s="302"/>
      <c r="D3" s="302"/>
      <c r="E3" s="302"/>
      <c r="F3" s="302"/>
      <c r="G3" s="302"/>
      <c r="H3" s="302"/>
      <c r="I3" s="302"/>
      <c r="J3" s="302"/>
      <c r="K3" s="302"/>
      <c r="L3" s="302"/>
    </row>
    <row r="4" spans="1:12" ht="26.25" customHeight="1">
      <c r="A4" s="302"/>
      <c r="B4" s="339" t="s">
        <v>557</v>
      </c>
      <c r="C4" s="339"/>
      <c r="D4" s="339"/>
      <c r="E4" s="339"/>
      <c r="F4" s="339"/>
      <c r="G4" s="339"/>
      <c r="H4" s="339"/>
      <c r="I4" s="339"/>
      <c r="J4" s="339"/>
      <c r="K4" s="339"/>
      <c r="L4" s="339"/>
    </row>
    <row r="5" spans="1:12" ht="26.25" customHeight="1">
      <c r="A5" s="302"/>
      <c r="B5" s="339" t="s">
        <v>549</v>
      </c>
      <c r="C5" s="339"/>
      <c r="D5" s="339"/>
      <c r="E5" s="339"/>
      <c r="F5" s="339"/>
      <c r="G5" s="339"/>
      <c r="H5" s="339"/>
      <c r="I5" s="339"/>
      <c r="J5" s="339"/>
      <c r="K5" s="339"/>
      <c r="L5" s="339"/>
    </row>
    <row r="6" spans="1:12" ht="26.25" customHeight="1">
      <c r="A6" s="302"/>
      <c r="B6" s="339" t="s">
        <v>111</v>
      </c>
      <c r="C6" s="339"/>
      <c r="D6" s="339"/>
      <c r="E6" s="339"/>
      <c r="F6" s="339"/>
      <c r="G6" s="339"/>
      <c r="H6" s="339"/>
      <c r="I6" s="339"/>
      <c r="J6" s="339"/>
      <c r="K6" s="339"/>
      <c r="L6" s="339"/>
    </row>
    <row r="7" spans="1:12" ht="26.25" customHeight="1">
      <c r="A7" s="302"/>
      <c r="B7" s="339" t="s">
        <v>206</v>
      </c>
      <c r="C7" s="339"/>
      <c r="D7" s="339"/>
      <c r="E7" s="339"/>
      <c r="F7" s="339"/>
      <c r="G7" s="339"/>
      <c r="H7" s="339"/>
      <c r="I7" s="339"/>
      <c r="J7" s="339"/>
      <c r="K7" s="339"/>
      <c r="L7" s="339"/>
    </row>
    <row r="8" spans="1:12" ht="26.25" customHeight="1">
      <c r="A8" s="340"/>
      <c r="B8" s="302"/>
      <c r="C8" s="302"/>
      <c r="D8" s="302"/>
      <c r="E8" s="302"/>
      <c r="F8" s="302"/>
      <c r="G8" s="302"/>
      <c r="H8" s="302"/>
      <c r="I8" s="302"/>
      <c r="J8" s="302"/>
      <c r="K8" s="302"/>
      <c r="L8" s="302"/>
    </row>
    <row r="9" spans="1:12" ht="33" customHeight="1">
      <c r="A9" s="302"/>
      <c r="B9" s="341" t="s">
        <v>606</v>
      </c>
      <c r="C9" s="342"/>
      <c r="D9" s="343"/>
      <c r="E9" s="343"/>
      <c r="F9" s="344" t="s">
        <v>588</v>
      </c>
      <c r="G9" s="345"/>
      <c r="H9" s="989" t="s">
        <v>607</v>
      </c>
      <c r="I9" s="990"/>
      <c r="J9" s="990"/>
      <c r="K9" s="991"/>
      <c r="L9" s="302"/>
    </row>
    <row r="10" spans="1:12" ht="15">
      <c r="A10" s="340"/>
      <c r="B10"/>
      <c r="C10"/>
      <c r="D10"/>
      <c r="E10" s="302"/>
      <c r="F10" s="302"/>
      <c r="G10" s="302"/>
      <c r="H10" s="302"/>
      <c r="I10" s="302"/>
      <c r="J10" s="302"/>
      <c r="K10" s="302"/>
      <c r="L10" s="302"/>
    </row>
    <row r="11" spans="1:12" ht="12.75">
      <c r="A11" s="302"/>
      <c r="B11" s="302"/>
      <c r="C11" s="302"/>
      <c r="D11" s="302"/>
      <c r="E11" s="302"/>
      <c r="F11" s="302"/>
      <c r="G11" s="302"/>
      <c r="H11" s="302"/>
      <c r="I11" s="302"/>
      <c r="J11" s="302"/>
      <c r="K11" s="302"/>
      <c r="L11" s="302"/>
    </row>
    <row r="12" spans="1:12" ht="13.5">
      <c r="A12" s="302"/>
      <c r="B12" s="981" t="s">
        <v>473</v>
      </c>
      <c r="C12" s="981"/>
      <c r="D12" s="981"/>
      <c r="E12" s="981"/>
      <c r="F12" s="981"/>
      <c r="G12" s="346"/>
      <c r="H12" s="302"/>
      <c r="I12" s="302"/>
      <c r="J12" s="302"/>
      <c r="K12" s="302"/>
      <c r="L12" s="302"/>
    </row>
    <row r="13" spans="1:12" ht="15">
      <c r="A13" s="302"/>
      <c r="B13" s="340"/>
      <c r="C13" s="302"/>
      <c r="D13" s="302"/>
      <c r="E13" s="302"/>
      <c r="F13" s="302"/>
      <c r="G13" s="302"/>
      <c r="H13" s="302"/>
      <c r="I13" s="302"/>
      <c r="J13" s="302"/>
      <c r="K13" s="302"/>
      <c r="L13" s="302"/>
    </row>
    <row r="14" spans="1:12" ht="13.5">
      <c r="A14" s="347"/>
      <c r="B14" s="992" t="s">
        <v>153</v>
      </c>
      <c r="C14" s="992"/>
      <c r="D14" s="992"/>
      <c r="E14" s="992"/>
      <c r="F14" s="992"/>
      <c r="G14" s="992"/>
      <c r="H14" s="992"/>
      <c r="I14" s="992"/>
      <c r="J14" s="992"/>
      <c r="K14" s="992"/>
      <c r="L14" s="347"/>
    </row>
    <row r="15" spans="1:12" ht="12.75">
      <c r="A15" s="302"/>
      <c r="B15" s="302"/>
      <c r="C15" s="302"/>
      <c r="D15" s="302"/>
      <c r="E15" s="302"/>
      <c r="F15" s="302"/>
      <c r="G15" s="302"/>
      <c r="H15" s="302"/>
      <c r="I15" s="302"/>
      <c r="J15" s="302"/>
      <c r="K15" s="348" t="s">
        <v>608</v>
      </c>
      <c r="L15" s="302"/>
    </row>
    <row r="16" spans="1:12" ht="12.75">
      <c r="A16" s="302"/>
      <c r="B16" s="302"/>
      <c r="C16" s="302"/>
      <c r="D16" s="302"/>
      <c r="E16" s="302"/>
      <c r="F16" s="302"/>
      <c r="G16" s="302"/>
      <c r="H16" s="302"/>
      <c r="I16" s="302"/>
      <c r="J16" s="302"/>
      <c r="K16" s="302"/>
      <c r="L16" s="302"/>
    </row>
    <row r="17" spans="1:12" ht="13.5">
      <c r="A17" s="302"/>
      <c r="B17" s="993" t="s">
        <v>609</v>
      </c>
      <c r="C17" s="993"/>
      <c r="D17" s="993"/>
      <c r="E17" s="993"/>
      <c r="F17" s="993"/>
      <c r="G17" s="993"/>
      <c r="H17" s="993"/>
      <c r="I17" s="993"/>
      <c r="J17" s="993"/>
      <c r="K17" s="993"/>
      <c r="L17" s="302"/>
    </row>
    <row r="18" spans="1:12" ht="12.75">
      <c r="A18" s="302"/>
      <c r="B18" s="994" t="s">
        <v>476</v>
      </c>
      <c r="C18" s="995"/>
      <c r="D18" s="995"/>
      <c r="E18" s="995"/>
      <c r="F18" s="995"/>
      <c r="G18" s="995"/>
      <c r="H18" s="349"/>
      <c r="I18" s="349"/>
      <c r="J18" s="349"/>
      <c r="K18" s="350"/>
      <c r="L18" s="302"/>
    </row>
    <row r="19" spans="1:12" ht="12.75">
      <c r="A19" s="302"/>
      <c r="B19" s="979" t="s">
        <v>73</v>
      </c>
      <c r="C19" s="980"/>
      <c r="D19" s="980"/>
      <c r="E19" s="980"/>
      <c r="F19" s="980"/>
      <c r="G19" s="980"/>
      <c r="H19" s="302"/>
      <c r="I19" s="302"/>
      <c r="J19" s="302"/>
      <c r="K19" s="351"/>
      <c r="L19" s="302"/>
    </row>
    <row r="20" spans="1:12" ht="15">
      <c r="A20" s="302"/>
      <c r="B20" s="352"/>
      <c r="C20" s="353"/>
      <c r="D20" s="353"/>
      <c r="E20" s="353"/>
      <c r="F20" s="353"/>
      <c r="G20" s="353"/>
      <c r="H20" s="353"/>
      <c r="I20" s="353"/>
      <c r="J20" s="353"/>
      <c r="K20" s="354"/>
      <c r="L20" s="302"/>
    </row>
    <row r="21" spans="1:12" ht="12.75">
      <c r="A21" s="302"/>
      <c r="B21" s="302"/>
      <c r="C21" s="302"/>
      <c r="D21" s="302"/>
      <c r="E21" s="302"/>
      <c r="F21" s="302"/>
      <c r="G21" s="302"/>
      <c r="H21" s="302"/>
      <c r="I21" s="302"/>
      <c r="J21" s="302"/>
      <c r="K21" s="302"/>
      <c r="L21" s="302"/>
    </row>
    <row r="22" spans="1:12" ht="13.5">
      <c r="A22" s="302"/>
      <c r="B22" s="981" t="s">
        <v>610</v>
      </c>
      <c r="C22" s="981"/>
      <c r="D22" s="981"/>
      <c r="E22" s="981"/>
      <c r="F22" s="981"/>
      <c r="G22" s="346"/>
      <c r="H22" s="302"/>
      <c r="I22" s="302"/>
      <c r="J22" s="302"/>
      <c r="K22" s="302"/>
      <c r="L22" s="302"/>
    </row>
    <row r="23" spans="1:12" ht="12.75">
      <c r="A23" s="302"/>
      <c r="B23" s="302"/>
      <c r="C23" s="302"/>
      <c r="D23" s="302"/>
      <c r="E23" s="302"/>
      <c r="F23" s="302"/>
      <c r="G23" s="302"/>
      <c r="H23" s="302"/>
      <c r="I23" s="302"/>
      <c r="J23" s="302"/>
      <c r="K23" s="302"/>
      <c r="L23" s="302"/>
    </row>
    <row r="24" spans="1:12" ht="12.75">
      <c r="A24" s="302"/>
      <c r="B24" s="982" t="s">
        <v>611</v>
      </c>
      <c r="C24" s="984" t="s">
        <v>613</v>
      </c>
      <c r="D24" s="984" t="s">
        <v>614</v>
      </c>
      <c r="E24" s="986" t="s">
        <v>615</v>
      </c>
      <c r="F24" s="987"/>
      <c r="G24" s="987"/>
      <c r="H24" s="987"/>
      <c r="I24" s="961" t="s">
        <v>616</v>
      </c>
      <c r="J24" s="962"/>
      <c r="K24" s="963"/>
      <c r="L24" s="302"/>
    </row>
    <row r="25" spans="1:12" ht="12.75">
      <c r="A25" s="302"/>
      <c r="B25" s="983"/>
      <c r="C25" s="985"/>
      <c r="D25" s="985"/>
      <c r="E25" s="967" t="s">
        <v>590</v>
      </c>
      <c r="F25" s="968"/>
      <c r="G25" s="968"/>
      <c r="H25" s="968"/>
      <c r="I25" s="964"/>
      <c r="J25" s="965"/>
      <c r="K25" s="966"/>
      <c r="L25" s="302"/>
    </row>
    <row r="26" spans="1:12" ht="12.75">
      <c r="A26" s="302"/>
      <c r="B26" s="969" t="s">
        <v>544</v>
      </c>
      <c r="C26" s="355" t="s">
        <v>618</v>
      </c>
      <c r="D26" s="356" t="s">
        <v>619</v>
      </c>
      <c r="E26" s="970" t="s">
        <v>612</v>
      </c>
      <c r="F26" s="971"/>
      <c r="G26" s="971"/>
      <c r="H26" s="972"/>
      <c r="I26" s="973" t="s">
        <v>620</v>
      </c>
      <c r="J26" s="974"/>
      <c r="K26" s="975"/>
      <c r="L26" s="302"/>
    </row>
    <row r="27" spans="1:12" ht="15">
      <c r="A27" s="302"/>
      <c r="B27" s="949"/>
      <c r="C27" s="340"/>
      <c r="D27" s="357"/>
      <c r="E27" s="357"/>
      <c r="F27" s="358"/>
      <c r="G27" s="358"/>
      <c r="H27" s="358"/>
      <c r="I27" s="976"/>
      <c r="J27" s="977"/>
      <c r="K27" s="978"/>
      <c r="L27" s="302"/>
    </row>
    <row r="28" spans="1:12" ht="12.75">
      <c r="A28" s="302"/>
      <c r="B28" s="950"/>
      <c r="C28" s="359" t="s">
        <v>102</v>
      </c>
      <c r="D28" s="360"/>
      <c r="E28" s="361"/>
      <c r="F28" s="362"/>
      <c r="G28" s="362"/>
      <c r="H28" s="362"/>
      <c r="I28" s="976"/>
      <c r="J28" s="977"/>
      <c r="K28" s="978"/>
      <c r="L28" s="302"/>
    </row>
    <row r="29" spans="1:12" ht="12.75">
      <c r="A29" s="302"/>
      <c r="B29" s="948"/>
      <c r="C29" s="363" t="s">
        <v>102</v>
      </c>
      <c r="D29" s="364"/>
      <c r="E29" s="365"/>
      <c r="F29" s="366"/>
      <c r="G29" s="366"/>
      <c r="H29" s="366"/>
      <c r="I29" s="951"/>
      <c r="J29" s="952"/>
      <c r="K29" s="953"/>
      <c r="L29" s="302"/>
    </row>
    <row r="30" spans="1:12" ht="12.75">
      <c r="A30" s="302"/>
      <c r="B30" s="949"/>
      <c r="C30" s="367" t="s">
        <v>102</v>
      </c>
      <c r="D30" s="368"/>
      <c r="E30" s="357"/>
      <c r="F30" s="358"/>
      <c r="G30" s="358"/>
      <c r="H30" s="358"/>
      <c r="I30" s="951"/>
      <c r="J30" s="952"/>
      <c r="K30" s="953"/>
      <c r="L30" s="302"/>
    </row>
    <row r="31" spans="1:12" ht="12.75">
      <c r="A31" s="302"/>
      <c r="B31" s="950"/>
      <c r="C31" s="359" t="s">
        <v>102</v>
      </c>
      <c r="D31" s="369"/>
      <c r="E31" s="361"/>
      <c r="F31" s="362"/>
      <c r="G31" s="362"/>
      <c r="H31" s="362"/>
      <c r="I31" s="951"/>
      <c r="J31" s="952"/>
      <c r="K31" s="953"/>
      <c r="L31" s="302"/>
    </row>
    <row r="32" spans="1:12" ht="12.75">
      <c r="A32" s="302"/>
      <c r="B32" s="948"/>
      <c r="C32" s="363" t="s">
        <v>102</v>
      </c>
      <c r="D32" s="364"/>
      <c r="E32" s="365"/>
      <c r="F32" s="366"/>
      <c r="G32" s="366"/>
      <c r="H32" s="366"/>
      <c r="I32" s="951"/>
      <c r="J32" s="952"/>
      <c r="K32" s="953"/>
      <c r="L32" s="302"/>
    </row>
    <row r="33" spans="1:12" ht="12.75">
      <c r="A33" s="302"/>
      <c r="B33" s="949"/>
      <c r="C33" s="367" t="s">
        <v>102</v>
      </c>
      <c r="D33" s="368"/>
      <c r="E33" s="357"/>
      <c r="F33" s="358"/>
      <c r="G33" s="358"/>
      <c r="H33" s="358"/>
      <c r="I33" s="951"/>
      <c r="J33" s="952"/>
      <c r="K33" s="953"/>
      <c r="L33" s="302"/>
    </row>
    <row r="34" spans="1:12" ht="12.75">
      <c r="A34" s="302"/>
      <c r="B34" s="950"/>
      <c r="C34" s="359" t="s">
        <v>102</v>
      </c>
      <c r="D34" s="369"/>
      <c r="E34" s="361"/>
      <c r="F34" s="362"/>
      <c r="G34" s="362"/>
      <c r="H34" s="362"/>
      <c r="I34" s="951"/>
      <c r="J34" s="952"/>
      <c r="K34" s="953"/>
      <c r="L34" s="302"/>
    </row>
    <row r="35" spans="1:12" ht="12.75">
      <c r="A35" s="302"/>
      <c r="B35" s="948"/>
      <c r="C35" s="363" t="s">
        <v>102</v>
      </c>
      <c r="D35" s="364"/>
      <c r="E35" s="365"/>
      <c r="F35" s="366"/>
      <c r="G35" s="366"/>
      <c r="H35" s="366"/>
      <c r="I35" s="951"/>
      <c r="J35" s="952"/>
      <c r="K35" s="953"/>
      <c r="L35" s="302"/>
    </row>
    <row r="36" spans="1:12" ht="12.75">
      <c r="A36" s="302"/>
      <c r="B36" s="949"/>
      <c r="C36" s="367" t="s">
        <v>102</v>
      </c>
      <c r="D36" s="368"/>
      <c r="E36" s="357"/>
      <c r="F36" s="358"/>
      <c r="G36" s="358"/>
      <c r="H36" s="358"/>
      <c r="I36" s="951"/>
      <c r="J36" s="952"/>
      <c r="K36" s="953"/>
      <c r="L36" s="302"/>
    </row>
    <row r="37" spans="1:12" ht="12.75">
      <c r="A37" s="302"/>
      <c r="B37" s="950"/>
      <c r="C37" s="359" t="s">
        <v>102</v>
      </c>
      <c r="D37" s="369"/>
      <c r="E37" s="361"/>
      <c r="F37" s="362"/>
      <c r="G37" s="362"/>
      <c r="H37" s="362"/>
      <c r="I37" s="951"/>
      <c r="J37" s="952"/>
      <c r="K37" s="953"/>
      <c r="L37" s="302"/>
    </row>
    <row r="38" spans="1:12" ht="12.75">
      <c r="A38" s="302"/>
      <c r="B38" s="948"/>
      <c r="C38" s="363" t="s">
        <v>102</v>
      </c>
      <c r="D38" s="364"/>
      <c r="E38" s="365"/>
      <c r="F38" s="366"/>
      <c r="G38" s="366"/>
      <c r="H38" s="366"/>
      <c r="I38" s="951"/>
      <c r="J38" s="952"/>
      <c r="K38" s="953"/>
      <c r="L38" s="302"/>
    </row>
    <row r="39" spans="1:12" ht="12.75">
      <c r="A39" s="302"/>
      <c r="B39" s="949"/>
      <c r="C39" s="367" t="s">
        <v>102</v>
      </c>
      <c r="D39" s="368"/>
      <c r="E39" s="357"/>
      <c r="F39" s="358"/>
      <c r="G39" s="358"/>
      <c r="H39" s="358"/>
      <c r="I39" s="951"/>
      <c r="J39" s="952"/>
      <c r="K39" s="953"/>
      <c r="L39" s="302"/>
    </row>
    <row r="40" spans="1:12" ht="12.75">
      <c r="A40" s="302"/>
      <c r="B40" s="950"/>
      <c r="C40" s="359" t="s">
        <v>102</v>
      </c>
      <c r="D40" s="369"/>
      <c r="E40" s="361"/>
      <c r="F40" s="362"/>
      <c r="G40" s="362"/>
      <c r="H40" s="362"/>
      <c r="I40" s="951"/>
      <c r="J40" s="952"/>
      <c r="K40" s="953"/>
      <c r="L40" s="302"/>
    </row>
    <row r="41" spans="1:12" ht="12.75">
      <c r="A41" s="302"/>
      <c r="B41" s="948"/>
      <c r="C41" s="363" t="s">
        <v>102</v>
      </c>
      <c r="D41" s="364"/>
      <c r="E41" s="365"/>
      <c r="F41" s="366"/>
      <c r="G41" s="366"/>
      <c r="H41" s="366"/>
      <c r="I41" s="951"/>
      <c r="J41" s="952"/>
      <c r="K41" s="953"/>
      <c r="L41" s="302"/>
    </row>
    <row r="42" spans="1:12" ht="12.75">
      <c r="A42" s="302"/>
      <c r="B42" s="949"/>
      <c r="C42" s="367" t="s">
        <v>102</v>
      </c>
      <c r="D42" s="368"/>
      <c r="E42" s="357"/>
      <c r="F42" s="358"/>
      <c r="G42" s="358"/>
      <c r="H42" s="358"/>
      <c r="I42" s="951"/>
      <c r="J42" s="952"/>
      <c r="K42" s="953"/>
      <c r="L42" s="302"/>
    </row>
    <row r="43" spans="1:12" ht="12.75">
      <c r="A43" s="302"/>
      <c r="B43" s="950"/>
      <c r="C43" s="359" t="s">
        <v>102</v>
      </c>
      <c r="D43" s="370"/>
      <c r="E43" s="361"/>
      <c r="F43" s="362"/>
      <c r="G43" s="362"/>
      <c r="H43" s="362"/>
      <c r="I43" s="951"/>
      <c r="J43" s="952"/>
      <c r="K43" s="953"/>
      <c r="L43" s="302"/>
    </row>
    <row r="44" spans="1:12" ht="12.75">
      <c r="A44" s="302"/>
      <c r="B44" s="948"/>
      <c r="C44" s="371" t="s">
        <v>102</v>
      </c>
      <c r="D44" s="364"/>
      <c r="E44" s="365"/>
      <c r="F44" s="366"/>
      <c r="G44" s="366"/>
      <c r="H44" s="366"/>
      <c r="I44" s="951"/>
      <c r="J44" s="952"/>
      <c r="K44" s="953"/>
      <c r="L44" s="302"/>
    </row>
    <row r="45" spans="1:12" ht="12.75">
      <c r="A45" s="302"/>
      <c r="B45" s="949"/>
      <c r="C45" s="372" t="s">
        <v>102</v>
      </c>
      <c r="D45" s="368"/>
      <c r="E45" s="357"/>
      <c r="F45" s="358"/>
      <c r="G45" s="358"/>
      <c r="H45" s="358"/>
      <c r="I45" s="951"/>
      <c r="J45" s="952"/>
      <c r="K45" s="953"/>
      <c r="L45" s="302"/>
    </row>
    <row r="46" spans="1:12" ht="12.75">
      <c r="A46" s="302"/>
      <c r="B46" s="950"/>
      <c r="C46" s="373" t="s">
        <v>102</v>
      </c>
      <c r="D46" s="369"/>
      <c r="E46" s="361"/>
      <c r="F46" s="362"/>
      <c r="G46" s="362"/>
      <c r="H46" s="362"/>
      <c r="I46" s="951"/>
      <c r="J46" s="952"/>
      <c r="K46" s="953"/>
      <c r="L46" s="302"/>
    </row>
    <row r="47" spans="1:12" ht="12.75">
      <c r="A47" s="302"/>
      <c r="B47" s="948"/>
      <c r="C47" s="371" t="s">
        <v>102</v>
      </c>
      <c r="D47" s="364"/>
      <c r="E47" s="365"/>
      <c r="F47" s="366"/>
      <c r="G47" s="366"/>
      <c r="H47" s="366"/>
      <c r="I47" s="955"/>
      <c r="J47" s="956"/>
      <c r="K47" s="957"/>
      <c r="L47" s="302"/>
    </row>
    <row r="48" spans="1:12" ht="12.75">
      <c r="A48" s="302"/>
      <c r="B48" s="949"/>
      <c r="C48" s="372" t="s">
        <v>102</v>
      </c>
      <c r="D48" s="368"/>
      <c r="E48" s="357"/>
      <c r="F48" s="358"/>
      <c r="G48" s="358"/>
      <c r="H48" s="358"/>
      <c r="I48" s="955"/>
      <c r="J48" s="956"/>
      <c r="K48" s="957"/>
      <c r="L48" s="302"/>
    </row>
    <row r="49" spans="1:12" ht="12.75">
      <c r="A49" s="302"/>
      <c r="B49" s="954"/>
      <c r="C49" s="375" t="s">
        <v>102</v>
      </c>
      <c r="D49" s="376"/>
      <c r="E49" s="377"/>
      <c r="F49" s="378"/>
      <c r="G49" s="378"/>
      <c r="H49" s="378"/>
      <c r="I49" s="958"/>
      <c r="J49" s="959"/>
      <c r="K49" s="960"/>
      <c r="L49" s="302"/>
    </row>
    <row r="50" spans="1:12" ht="15">
      <c r="A50" s="302"/>
      <c r="B50" s="340"/>
      <c r="C50" s="946" t="s">
        <v>377</v>
      </c>
      <c r="D50" s="947"/>
      <c r="E50" s="946"/>
      <c r="F50" s="946"/>
      <c r="G50" s="946"/>
      <c r="H50" s="946"/>
      <c r="I50" s="946"/>
      <c r="J50" s="302"/>
      <c r="K50" s="302"/>
      <c r="L50" s="302"/>
    </row>
  </sheetData>
  <sheetProtection/>
  <mergeCells count="32">
    <mergeCell ref="A1:L1"/>
    <mergeCell ref="H9:K9"/>
    <mergeCell ref="B12:F12"/>
    <mergeCell ref="B14:K14"/>
    <mergeCell ref="B17:K17"/>
    <mergeCell ref="B18:G18"/>
    <mergeCell ref="B19:G19"/>
    <mergeCell ref="B22:F22"/>
    <mergeCell ref="B24:B25"/>
    <mergeCell ref="C24:C25"/>
    <mergeCell ref="D24:D25"/>
    <mergeCell ref="E24:H24"/>
    <mergeCell ref="I24:K25"/>
    <mergeCell ref="E25:H25"/>
    <mergeCell ref="B26:B28"/>
    <mergeCell ref="E26:H26"/>
    <mergeCell ref="I26:K28"/>
    <mergeCell ref="B29:B31"/>
    <mergeCell ref="I29:K31"/>
    <mergeCell ref="B32:B34"/>
    <mergeCell ref="I32:K34"/>
    <mergeCell ref="B35:B37"/>
    <mergeCell ref="I35:K37"/>
    <mergeCell ref="B38:B40"/>
    <mergeCell ref="I38:K40"/>
    <mergeCell ref="C50:I50"/>
    <mergeCell ref="B41:B43"/>
    <mergeCell ref="I41:K43"/>
    <mergeCell ref="B44:B46"/>
    <mergeCell ref="I44:K46"/>
    <mergeCell ref="B47:B49"/>
    <mergeCell ref="I47:K49"/>
  </mergeCells>
  <printOptions/>
  <pageMargins left="0.17809523809523808" right="0.15625"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L50"/>
  <sheetViews>
    <sheetView zoomScalePageLayoutView="0" workbookViewId="0" topLeftCell="A31">
      <selection activeCell="F28" sqref="F28"/>
    </sheetView>
  </sheetViews>
  <sheetFormatPr defaultColWidth="9.00390625" defaultRowHeight="13.5"/>
  <cols>
    <col min="1" max="1" width="3.75390625" style="323" customWidth="1"/>
    <col min="2" max="2" width="8.00390625" style="323" customWidth="1"/>
    <col min="3" max="3" width="10.375" style="323" customWidth="1"/>
    <col min="4" max="4" width="8.125" style="323" customWidth="1"/>
    <col min="5" max="5" width="9.00390625" style="323" bestFit="1" customWidth="1"/>
    <col min="6" max="16384" width="9.00390625" style="323" customWidth="1"/>
  </cols>
  <sheetData>
    <row r="1" spans="1:12" ht="26.25" customHeight="1">
      <c r="A1" s="988" t="s">
        <v>602</v>
      </c>
      <c r="B1" s="988"/>
      <c r="C1" s="988"/>
      <c r="D1" s="988"/>
      <c r="E1" s="988"/>
      <c r="F1" s="988"/>
      <c r="G1" s="988"/>
      <c r="H1" s="988"/>
      <c r="I1" s="988"/>
      <c r="J1" s="988"/>
      <c r="K1" s="988"/>
      <c r="L1" s="988"/>
    </row>
    <row r="2" spans="1:12" ht="26.25" customHeight="1">
      <c r="A2" s="302"/>
      <c r="B2" s="302"/>
      <c r="C2" s="302"/>
      <c r="D2" s="302"/>
      <c r="E2" s="302"/>
      <c r="F2" s="302"/>
      <c r="G2" s="302"/>
      <c r="H2" s="302"/>
      <c r="I2" s="338" t="s">
        <v>177</v>
      </c>
      <c r="J2" s="338"/>
      <c r="K2" s="338"/>
      <c r="L2" s="338"/>
    </row>
    <row r="3" spans="1:12" ht="26.25" customHeight="1">
      <c r="A3" s="302"/>
      <c r="B3" s="302"/>
      <c r="C3" s="302"/>
      <c r="D3" s="302"/>
      <c r="E3" s="302"/>
      <c r="F3" s="302"/>
      <c r="G3" s="302"/>
      <c r="H3" s="302"/>
      <c r="I3" s="302"/>
      <c r="J3" s="302"/>
      <c r="K3" s="302"/>
      <c r="L3" s="302"/>
    </row>
    <row r="4" spans="1:12" ht="26.25" customHeight="1">
      <c r="A4" s="302"/>
      <c r="B4" s="339" t="s">
        <v>557</v>
      </c>
      <c r="C4" s="339"/>
      <c r="D4" s="339"/>
      <c r="E4" s="339"/>
      <c r="F4" s="339"/>
      <c r="G4" s="339"/>
      <c r="H4" s="339"/>
      <c r="I4" s="339"/>
      <c r="J4" s="339"/>
      <c r="K4" s="339"/>
      <c r="L4" s="339"/>
    </row>
    <row r="5" spans="1:12" ht="26.25" customHeight="1">
      <c r="A5" s="302"/>
      <c r="B5" s="339" t="s">
        <v>549</v>
      </c>
      <c r="C5" s="339"/>
      <c r="D5" s="339"/>
      <c r="E5" s="339"/>
      <c r="F5" s="339"/>
      <c r="G5" s="339"/>
      <c r="H5" s="339"/>
      <c r="I5" s="339"/>
      <c r="J5" s="339"/>
      <c r="K5" s="339"/>
      <c r="L5" s="339"/>
    </row>
    <row r="6" spans="1:12" ht="26.25" customHeight="1">
      <c r="A6" s="302"/>
      <c r="B6" s="339" t="s">
        <v>111</v>
      </c>
      <c r="C6" s="339"/>
      <c r="D6" s="339"/>
      <c r="E6" s="339"/>
      <c r="F6" s="339"/>
      <c r="G6" s="339"/>
      <c r="H6" s="339"/>
      <c r="I6" s="339"/>
      <c r="J6" s="339"/>
      <c r="K6" s="339"/>
      <c r="L6" s="339"/>
    </row>
    <row r="7" spans="1:12" ht="26.25" customHeight="1">
      <c r="A7" s="302"/>
      <c r="B7" s="339" t="s">
        <v>206</v>
      </c>
      <c r="C7" s="339"/>
      <c r="D7" s="339"/>
      <c r="E7" s="339"/>
      <c r="F7" s="339"/>
      <c r="G7" s="339"/>
      <c r="H7" s="339"/>
      <c r="I7" s="339"/>
      <c r="J7" s="339"/>
      <c r="K7" s="339"/>
      <c r="L7" s="339"/>
    </row>
    <row r="8" spans="1:12" ht="26.25" customHeight="1">
      <c r="A8" s="340"/>
      <c r="B8" s="302"/>
      <c r="C8" s="302"/>
      <c r="D8" s="302"/>
      <c r="E8" s="302"/>
      <c r="F8" s="302"/>
      <c r="G8" s="302"/>
      <c r="H8" s="302"/>
      <c r="I8" s="302"/>
      <c r="J8" s="302"/>
      <c r="K8" s="302"/>
      <c r="L8" s="302"/>
    </row>
    <row r="9" spans="1:12" ht="33" customHeight="1">
      <c r="A9" s="302"/>
      <c r="B9" s="341" t="s">
        <v>606</v>
      </c>
      <c r="C9" s="342"/>
      <c r="D9" s="343"/>
      <c r="E9" s="343"/>
      <c r="F9" s="344" t="s">
        <v>588</v>
      </c>
      <c r="G9" s="345"/>
      <c r="H9" s="989" t="s">
        <v>607</v>
      </c>
      <c r="I9" s="990"/>
      <c r="J9" s="990"/>
      <c r="K9" s="991"/>
      <c r="L9" s="302"/>
    </row>
    <row r="10" spans="1:12" ht="15">
      <c r="A10" s="340"/>
      <c r="B10"/>
      <c r="C10"/>
      <c r="D10"/>
      <c r="E10" s="302"/>
      <c r="F10" s="302"/>
      <c r="G10" s="302"/>
      <c r="H10" s="302"/>
      <c r="I10" s="302"/>
      <c r="J10" s="302"/>
      <c r="K10" s="302"/>
      <c r="L10" s="302"/>
    </row>
    <row r="11" spans="1:12" ht="12.75">
      <c r="A11" s="302"/>
      <c r="B11" s="302"/>
      <c r="C11" s="302"/>
      <c r="D11" s="302"/>
      <c r="E11" s="302"/>
      <c r="F11" s="302"/>
      <c r="G11" s="302"/>
      <c r="H11" s="302"/>
      <c r="I11" s="302"/>
      <c r="J11" s="302"/>
      <c r="K11" s="302"/>
      <c r="L11" s="302"/>
    </row>
    <row r="12" spans="1:12" ht="13.5">
      <c r="A12" s="302"/>
      <c r="B12" s="981" t="s">
        <v>473</v>
      </c>
      <c r="C12" s="981"/>
      <c r="D12" s="981"/>
      <c r="E12" s="981"/>
      <c r="F12" s="981"/>
      <c r="G12" s="346"/>
      <c r="H12" s="302"/>
      <c r="I12" s="302"/>
      <c r="J12" s="302"/>
      <c r="K12" s="302"/>
      <c r="L12" s="302"/>
    </row>
    <row r="13" spans="1:12" ht="15">
      <c r="A13" s="302"/>
      <c r="B13" s="340"/>
      <c r="C13" s="302"/>
      <c r="D13" s="302"/>
      <c r="E13" s="302"/>
      <c r="F13" s="302"/>
      <c r="G13" s="302"/>
      <c r="H13" s="302"/>
      <c r="I13" s="302"/>
      <c r="J13" s="302"/>
      <c r="K13" s="302"/>
      <c r="L13" s="302"/>
    </row>
    <row r="14" spans="1:12" ht="13.5">
      <c r="A14" s="347"/>
      <c r="B14" s="992" t="s">
        <v>153</v>
      </c>
      <c r="C14" s="992"/>
      <c r="D14" s="992"/>
      <c r="E14" s="992"/>
      <c r="F14" s="992"/>
      <c r="G14" s="992"/>
      <c r="H14" s="992"/>
      <c r="I14" s="992"/>
      <c r="J14" s="992"/>
      <c r="K14" s="992"/>
      <c r="L14" s="347"/>
    </row>
    <row r="15" spans="1:12" ht="12.75">
      <c r="A15" s="302"/>
      <c r="B15" s="302"/>
      <c r="C15" s="302"/>
      <c r="D15" s="302"/>
      <c r="E15" s="302"/>
      <c r="F15" s="302"/>
      <c r="G15" s="302"/>
      <c r="H15" s="302"/>
      <c r="I15" s="302"/>
      <c r="J15" s="302"/>
      <c r="K15" s="348" t="s">
        <v>608</v>
      </c>
      <c r="L15" s="302"/>
    </row>
    <row r="16" spans="1:12" ht="12.75">
      <c r="A16" s="302"/>
      <c r="B16" s="302"/>
      <c r="C16" s="302"/>
      <c r="D16" s="302"/>
      <c r="E16" s="302"/>
      <c r="F16" s="302"/>
      <c r="G16" s="302"/>
      <c r="H16" s="302"/>
      <c r="I16" s="302"/>
      <c r="J16" s="302"/>
      <c r="K16" s="302"/>
      <c r="L16" s="302"/>
    </row>
    <row r="17" spans="1:12" ht="13.5">
      <c r="A17" s="302"/>
      <c r="B17" s="993" t="s">
        <v>609</v>
      </c>
      <c r="C17" s="993"/>
      <c r="D17" s="993"/>
      <c r="E17" s="993"/>
      <c r="F17" s="993"/>
      <c r="G17" s="993"/>
      <c r="H17" s="993"/>
      <c r="I17" s="993"/>
      <c r="J17" s="993"/>
      <c r="K17" s="993"/>
      <c r="L17" s="302"/>
    </row>
    <row r="18" spans="1:12" ht="12.75">
      <c r="A18" s="302"/>
      <c r="B18" s="994"/>
      <c r="C18" s="995"/>
      <c r="D18" s="995"/>
      <c r="E18" s="995"/>
      <c r="F18" s="995"/>
      <c r="G18" s="995"/>
      <c r="H18" s="349"/>
      <c r="I18" s="349"/>
      <c r="J18" s="349"/>
      <c r="K18" s="350"/>
      <c r="L18" s="302"/>
    </row>
    <row r="19" spans="1:12" ht="12.75">
      <c r="A19" s="302"/>
      <c r="B19" s="979"/>
      <c r="C19" s="980"/>
      <c r="D19" s="980"/>
      <c r="E19" s="980"/>
      <c r="F19" s="980"/>
      <c r="G19" s="980"/>
      <c r="H19" s="302"/>
      <c r="I19" s="302"/>
      <c r="J19" s="302"/>
      <c r="K19" s="351"/>
      <c r="L19" s="302"/>
    </row>
    <row r="20" spans="1:12" ht="15">
      <c r="A20" s="302"/>
      <c r="B20" s="352"/>
      <c r="C20" s="353"/>
      <c r="D20" s="353"/>
      <c r="E20" s="353"/>
      <c r="F20" s="353"/>
      <c r="G20" s="353"/>
      <c r="H20" s="353"/>
      <c r="I20" s="353"/>
      <c r="J20" s="353"/>
      <c r="K20" s="354"/>
      <c r="L20" s="302"/>
    </row>
    <row r="21" spans="1:12" ht="12.75">
      <c r="A21" s="302"/>
      <c r="B21" s="302"/>
      <c r="C21" s="302"/>
      <c r="D21" s="302"/>
      <c r="E21" s="302"/>
      <c r="F21" s="302"/>
      <c r="G21" s="302"/>
      <c r="H21" s="302"/>
      <c r="I21" s="302"/>
      <c r="J21" s="302"/>
      <c r="K21" s="302"/>
      <c r="L21" s="302"/>
    </row>
    <row r="22" spans="1:12" ht="13.5">
      <c r="A22" s="302"/>
      <c r="B22" s="981" t="s">
        <v>610</v>
      </c>
      <c r="C22" s="981"/>
      <c r="D22" s="981"/>
      <c r="E22" s="981"/>
      <c r="F22" s="981"/>
      <c r="G22" s="346"/>
      <c r="H22" s="302"/>
      <c r="I22" s="302"/>
      <c r="J22" s="302"/>
      <c r="K22" s="302"/>
      <c r="L22" s="302"/>
    </row>
    <row r="23" spans="1:12" ht="12.75">
      <c r="A23" s="302"/>
      <c r="B23" s="302"/>
      <c r="C23" s="302"/>
      <c r="D23" s="302"/>
      <c r="E23" s="302"/>
      <c r="F23" s="302"/>
      <c r="G23" s="302"/>
      <c r="H23" s="302"/>
      <c r="I23" s="302"/>
      <c r="J23" s="302"/>
      <c r="K23" s="302"/>
      <c r="L23" s="302"/>
    </row>
    <row r="24" spans="1:12" ht="12.75">
      <c r="A24" s="302"/>
      <c r="B24" s="982" t="s">
        <v>611</v>
      </c>
      <c r="C24" s="984" t="s">
        <v>613</v>
      </c>
      <c r="D24" s="984" t="s">
        <v>614</v>
      </c>
      <c r="E24" s="986" t="s">
        <v>615</v>
      </c>
      <c r="F24" s="987"/>
      <c r="G24" s="987"/>
      <c r="H24" s="987"/>
      <c r="I24" s="961" t="s">
        <v>616</v>
      </c>
      <c r="J24" s="962"/>
      <c r="K24" s="963"/>
      <c r="L24" s="302"/>
    </row>
    <row r="25" spans="1:12" ht="12.75">
      <c r="A25" s="302"/>
      <c r="B25" s="983"/>
      <c r="C25" s="985"/>
      <c r="D25" s="985"/>
      <c r="E25" s="967" t="s">
        <v>590</v>
      </c>
      <c r="F25" s="968"/>
      <c r="G25" s="968"/>
      <c r="H25" s="968"/>
      <c r="I25" s="964"/>
      <c r="J25" s="965"/>
      <c r="K25" s="966"/>
      <c r="L25" s="302"/>
    </row>
    <row r="26" spans="1:12" ht="12.75">
      <c r="A26" s="302"/>
      <c r="B26" s="969"/>
      <c r="C26" s="363" t="s">
        <v>102</v>
      </c>
      <c r="D26" s="356"/>
      <c r="E26" s="970"/>
      <c r="F26" s="971"/>
      <c r="G26" s="971"/>
      <c r="H26" s="972"/>
      <c r="I26" s="973"/>
      <c r="J26" s="974"/>
      <c r="K26" s="975"/>
      <c r="L26" s="302"/>
    </row>
    <row r="27" spans="1:12" ht="12.75">
      <c r="A27" s="302"/>
      <c r="B27" s="949"/>
      <c r="C27" s="367" t="s">
        <v>102</v>
      </c>
      <c r="D27" s="357"/>
      <c r="E27" s="357"/>
      <c r="F27" s="358"/>
      <c r="G27" s="358"/>
      <c r="H27" s="358"/>
      <c r="I27" s="976"/>
      <c r="J27" s="977"/>
      <c r="K27" s="978"/>
      <c r="L27" s="302"/>
    </row>
    <row r="28" spans="1:12" ht="12.75">
      <c r="A28" s="302"/>
      <c r="B28" s="950"/>
      <c r="C28" s="359" t="s">
        <v>102</v>
      </c>
      <c r="D28" s="360"/>
      <c r="E28" s="361"/>
      <c r="F28" s="362"/>
      <c r="G28" s="362"/>
      <c r="H28" s="362"/>
      <c r="I28" s="976"/>
      <c r="J28" s="977"/>
      <c r="K28" s="978"/>
      <c r="L28" s="302"/>
    </row>
    <row r="29" spans="1:12" ht="12.75">
      <c r="A29" s="302"/>
      <c r="B29" s="948"/>
      <c r="C29" s="363" t="s">
        <v>102</v>
      </c>
      <c r="D29" s="364"/>
      <c r="E29" s="365"/>
      <c r="F29" s="366"/>
      <c r="G29" s="366"/>
      <c r="H29" s="366"/>
      <c r="I29" s="951"/>
      <c r="J29" s="952"/>
      <c r="K29" s="953"/>
      <c r="L29" s="302"/>
    </row>
    <row r="30" spans="1:12" ht="12.75">
      <c r="A30" s="302"/>
      <c r="B30" s="949"/>
      <c r="C30" s="367" t="s">
        <v>102</v>
      </c>
      <c r="D30" s="368"/>
      <c r="E30" s="357"/>
      <c r="F30" s="358"/>
      <c r="G30" s="358"/>
      <c r="H30" s="358"/>
      <c r="I30" s="951"/>
      <c r="J30" s="952"/>
      <c r="K30" s="953"/>
      <c r="L30" s="302"/>
    </row>
    <row r="31" spans="1:12" ht="12.75">
      <c r="A31" s="302"/>
      <c r="B31" s="950"/>
      <c r="C31" s="359" t="s">
        <v>102</v>
      </c>
      <c r="D31" s="369"/>
      <c r="E31" s="361"/>
      <c r="F31" s="362"/>
      <c r="G31" s="362"/>
      <c r="H31" s="362"/>
      <c r="I31" s="951"/>
      <c r="J31" s="952"/>
      <c r="K31" s="953"/>
      <c r="L31" s="302"/>
    </row>
    <row r="32" spans="1:12" ht="12.75">
      <c r="A32" s="302"/>
      <c r="B32" s="948"/>
      <c r="C32" s="363" t="s">
        <v>102</v>
      </c>
      <c r="D32" s="364"/>
      <c r="E32" s="365"/>
      <c r="F32" s="366"/>
      <c r="G32" s="366"/>
      <c r="H32" s="366"/>
      <c r="I32" s="951"/>
      <c r="J32" s="952"/>
      <c r="K32" s="953"/>
      <c r="L32" s="302"/>
    </row>
    <row r="33" spans="1:12" ht="12.75">
      <c r="A33" s="302"/>
      <c r="B33" s="949"/>
      <c r="C33" s="367" t="s">
        <v>102</v>
      </c>
      <c r="D33" s="368"/>
      <c r="E33" s="357"/>
      <c r="F33" s="358"/>
      <c r="G33" s="358"/>
      <c r="H33" s="358"/>
      <c r="I33" s="951"/>
      <c r="J33" s="952"/>
      <c r="K33" s="953"/>
      <c r="L33" s="302"/>
    </row>
    <row r="34" spans="1:12" ht="12.75">
      <c r="A34" s="302"/>
      <c r="B34" s="950"/>
      <c r="C34" s="359" t="s">
        <v>102</v>
      </c>
      <c r="D34" s="369"/>
      <c r="E34" s="361"/>
      <c r="F34" s="362"/>
      <c r="G34" s="362"/>
      <c r="H34" s="362"/>
      <c r="I34" s="951"/>
      <c r="J34" s="952"/>
      <c r="K34" s="953"/>
      <c r="L34" s="302"/>
    </row>
    <row r="35" spans="1:12" ht="12.75">
      <c r="A35" s="302"/>
      <c r="B35" s="948"/>
      <c r="C35" s="363" t="s">
        <v>102</v>
      </c>
      <c r="D35" s="364"/>
      <c r="E35" s="365"/>
      <c r="F35" s="366"/>
      <c r="G35" s="366"/>
      <c r="H35" s="366"/>
      <c r="I35" s="951"/>
      <c r="J35" s="952"/>
      <c r="K35" s="953"/>
      <c r="L35" s="302"/>
    </row>
    <row r="36" spans="1:12" ht="12.75">
      <c r="A36" s="302"/>
      <c r="B36" s="949"/>
      <c r="C36" s="367" t="s">
        <v>102</v>
      </c>
      <c r="D36" s="368"/>
      <c r="E36" s="357"/>
      <c r="F36" s="358"/>
      <c r="G36" s="358"/>
      <c r="H36" s="358"/>
      <c r="I36" s="951"/>
      <c r="J36" s="952"/>
      <c r="K36" s="953"/>
      <c r="L36" s="302"/>
    </row>
    <row r="37" spans="1:12" ht="12.75">
      <c r="A37" s="302"/>
      <c r="B37" s="950"/>
      <c r="C37" s="359" t="s">
        <v>102</v>
      </c>
      <c r="D37" s="369"/>
      <c r="E37" s="361"/>
      <c r="F37" s="362"/>
      <c r="G37" s="362"/>
      <c r="H37" s="362"/>
      <c r="I37" s="951"/>
      <c r="J37" s="952"/>
      <c r="K37" s="953"/>
      <c r="L37" s="302"/>
    </row>
    <row r="38" spans="1:12" ht="12.75">
      <c r="A38" s="302"/>
      <c r="B38" s="948"/>
      <c r="C38" s="363" t="s">
        <v>102</v>
      </c>
      <c r="D38" s="364"/>
      <c r="E38" s="365"/>
      <c r="F38" s="366"/>
      <c r="G38" s="366"/>
      <c r="H38" s="366"/>
      <c r="I38" s="951"/>
      <c r="J38" s="952"/>
      <c r="K38" s="953"/>
      <c r="L38" s="302"/>
    </row>
    <row r="39" spans="1:12" ht="12.75">
      <c r="A39" s="302"/>
      <c r="B39" s="949"/>
      <c r="C39" s="367" t="s">
        <v>102</v>
      </c>
      <c r="D39" s="368"/>
      <c r="E39" s="357"/>
      <c r="F39" s="358"/>
      <c r="G39" s="358"/>
      <c r="H39" s="358"/>
      <c r="I39" s="951"/>
      <c r="J39" s="952"/>
      <c r="K39" s="953"/>
      <c r="L39" s="302"/>
    </row>
    <row r="40" spans="1:12" ht="12.75">
      <c r="A40" s="302"/>
      <c r="B40" s="950"/>
      <c r="C40" s="359" t="s">
        <v>102</v>
      </c>
      <c r="D40" s="369"/>
      <c r="E40" s="361"/>
      <c r="F40" s="362"/>
      <c r="G40" s="362"/>
      <c r="H40" s="362"/>
      <c r="I40" s="951"/>
      <c r="J40" s="952"/>
      <c r="K40" s="953"/>
      <c r="L40" s="302"/>
    </row>
    <row r="41" spans="1:12" ht="12.75">
      <c r="A41" s="302"/>
      <c r="B41" s="948"/>
      <c r="C41" s="363" t="s">
        <v>102</v>
      </c>
      <c r="D41" s="364"/>
      <c r="E41" s="365"/>
      <c r="F41" s="366"/>
      <c r="G41" s="366"/>
      <c r="H41" s="366"/>
      <c r="I41" s="951"/>
      <c r="J41" s="952"/>
      <c r="K41" s="953"/>
      <c r="L41" s="302"/>
    </row>
    <row r="42" spans="1:12" ht="12.75">
      <c r="A42" s="302"/>
      <c r="B42" s="949"/>
      <c r="C42" s="367" t="s">
        <v>102</v>
      </c>
      <c r="D42" s="368"/>
      <c r="E42" s="357"/>
      <c r="F42" s="358"/>
      <c r="G42" s="358"/>
      <c r="H42" s="358"/>
      <c r="I42" s="951"/>
      <c r="J42" s="952"/>
      <c r="K42" s="953"/>
      <c r="L42" s="302"/>
    </row>
    <row r="43" spans="1:12" ht="12.75">
      <c r="A43" s="302"/>
      <c r="B43" s="950"/>
      <c r="C43" s="359" t="s">
        <v>102</v>
      </c>
      <c r="D43" s="370"/>
      <c r="E43" s="361"/>
      <c r="F43" s="362"/>
      <c r="G43" s="362"/>
      <c r="H43" s="362"/>
      <c r="I43" s="951"/>
      <c r="J43" s="952"/>
      <c r="K43" s="953"/>
      <c r="L43" s="302"/>
    </row>
    <row r="44" spans="1:12" ht="12.75">
      <c r="A44" s="302"/>
      <c r="B44" s="948"/>
      <c r="C44" s="371" t="s">
        <v>102</v>
      </c>
      <c r="D44" s="364"/>
      <c r="E44" s="365"/>
      <c r="F44" s="366"/>
      <c r="G44" s="366"/>
      <c r="H44" s="366"/>
      <c r="I44" s="951"/>
      <c r="J44" s="952"/>
      <c r="K44" s="953"/>
      <c r="L44" s="302"/>
    </row>
    <row r="45" spans="1:12" ht="12.75">
      <c r="A45" s="302"/>
      <c r="B45" s="949"/>
      <c r="C45" s="372" t="s">
        <v>102</v>
      </c>
      <c r="D45" s="368"/>
      <c r="E45" s="357"/>
      <c r="F45" s="358"/>
      <c r="G45" s="358"/>
      <c r="H45" s="358"/>
      <c r="I45" s="951"/>
      <c r="J45" s="952"/>
      <c r="K45" s="953"/>
      <c r="L45" s="302"/>
    </row>
    <row r="46" spans="1:12" ht="12.75">
      <c r="A46" s="302"/>
      <c r="B46" s="950"/>
      <c r="C46" s="373" t="s">
        <v>102</v>
      </c>
      <c r="D46" s="369"/>
      <c r="E46" s="361"/>
      <c r="F46" s="362"/>
      <c r="G46" s="362"/>
      <c r="H46" s="362"/>
      <c r="I46" s="951"/>
      <c r="J46" s="952"/>
      <c r="K46" s="953"/>
      <c r="L46" s="302"/>
    </row>
    <row r="47" spans="1:12" ht="12.75">
      <c r="A47" s="302"/>
      <c r="B47" s="948"/>
      <c r="C47" s="371" t="s">
        <v>102</v>
      </c>
      <c r="D47" s="364"/>
      <c r="E47" s="365"/>
      <c r="F47" s="366"/>
      <c r="G47" s="366"/>
      <c r="H47" s="366"/>
      <c r="I47" s="955"/>
      <c r="J47" s="956"/>
      <c r="K47" s="957"/>
      <c r="L47" s="302"/>
    </row>
    <row r="48" spans="1:12" ht="12.75">
      <c r="A48" s="302"/>
      <c r="B48" s="949"/>
      <c r="C48" s="372" t="s">
        <v>102</v>
      </c>
      <c r="D48" s="368"/>
      <c r="E48" s="357"/>
      <c r="F48" s="358"/>
      <c r="G48" s="358"/>
      <c r="H48" s="358"/>
      <c r="I48" s="955"/>
      <c r="J48" s="956"/>
      <c r="K48" s="957"/>
      <c r="L48" s="302"/>
    </row>
    <row r="49" spans="1:12" ht="12.75">
      <c r="A49" s="302"/>
      <c r="B49" s="954"/>
      <c r="C49" s="375" t="s">
        <v>102</v>
      </c>
      <c r="D49" s="376"/>
      <c r="E49" s="377"/>
      <c r="F49" s="378"/>
      <c r="G49" s="378"/>
      <c r="H49" s="378"/>
      <c r="I49" s="958"/>
      <c r="J49" s="959"/>
      <c r="K49" s="960"/>
      <c r="L49" s="302"/>
    </row>
    <row r="50" spans="1:12" ht="15">
      <c r="A50" s="302"/>
      <c r="B50" s="340"/>
      <c r="C50" s="946" t="s">
        <v>377</v>
      </c>
      <c r="D50" s="947"/>
      <c r="E50" s="946"/>
      <c r="F50" s="946"/>
      <c r="G50" s="946"/>
      <c r="H50" s="946"/>
      <c r="I50" s="946"/>
      <c r="J50" s="302"/>
      <c r="K50" s="302"/>
      <c r="L50" s="302"/>
    </row>
  </sheetData>
  <sheetProtection/>
  <mergeCells count="32">
    <mergeCell ref="A1:L1"/>
    <mergeCell ref="H9:K9"/>
    <mergeCell ref="B12:F12"/>
    <mergeCell ref="B14:K14"/>
    <mergeCell ref="B17:K17"/>
    <mergeCell ref="B18:G18"/>
    <mergeCell ref="B19:G19"/>
    <mergeCell ref="B22:F22"/>
    <mergeCell ref="B24:B25"/>
    <mergeCell ref="C24:C25"/>
    <mergeCell ref="D24:D25"/>
    <mergeCell ref="E24:H24"/>
    <mergeCell ref="I24:K25"/>
    <mergeCell ref="E25:H25"/>
    <mergeCell ref="B26:B28"/>
    <mergeCell ref="E26:H26"/>
    <mergeCell ref="I26:K28"/>
    <mergeCell ref="B29:B31"/>
    <mergeCell ref="I29:K31"/>
    <mergeCell ref="B32:B34"/>
    <mergeCell ref="I32:K34"/>
    <mergeCell ref="B35:B37"/>
    <mergeCell ref="I35:K37"/>
    <mergeCell ref="B38:B40"/>
    <mergeCell ref="I38:K40"/>
    <mergeCell ref="C50:I50"/>
    <mergeCell ref="B41:B43"/>
    <mergeCell ref="I41:K43"/>
    <mergeCell ref="B44:B46"/>
    <mergeCell ref="I44:K46"/>
    <mergeCell ref="B47:B49"/>
    <mergeCell ref="I47:K49"/>
  </mergeCells>
  <printOptions/>
  <pageMargins left="0.17809523809523808" right="0.15625"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52"/>
  <sheetViews>
    <sheetView showGridLines="0" view="pageBreakPreview" zoomScale="70" zoomScaleNormal="40" zoomScaleSheetLayoutView="70" zoomScalePageLayoutView="0" workbookViewId="0" topLeftCell="A1">
      <selection activeCell="H34" sqref="H34:J34"/>
    </sheetView>
  </sheetViews>
  <sheetFormatPr defaultColWidth="9.00390625" defaultRowHeight="13.5"/>
  <cols>
    <col min="1" max="1" width="13.125" style="379" customWidth="1"/>
    <col min="2" max="5" width="30.625" style="379" customWidth="1"/>
    <col min="6" max="6" width="10.25390625" style="379" customWidth="1"/>
    <col min="7" max="7" width="9.00390625" style="379" bestFit="1" customWidth="1"/>
    <col min="8" max="16384" width="9.00390625" style="379" customWidth="1"/>
  </cols>
  <sheetData>
    <row r="1" spans="1:5" ht="30.75" customHeight="1">
      <c r="A1" s="1002"/>
      <c r="B1" s="1003" t="s">
        <v>622</v>
      </c>
      <c r="C1" s="1003"/>
      <c r="D1" s="1003"/>
      <c r="E1" s="1003"/>
    </row>
    <row r="2" spans="1:5" ht="12.75">
      <c r="A2" s="1002"/>
      <c r="B2" s="1003"/>
      <c r="C2" s="1003"/>
      <c r="D2" s="1003"/>
      <c r="E2" s="1003"/>
    </row>
    <row r="3" ht="12.75">
      <c r="A3" s="1002"/>
    </row>
    <row r="4" spans="1:5" ht="13.5" customHeight="1">
      <c r="A4" s="1002"/>
      <c r="B4" s="1004" t="s">
        <v>623</v>
      </c>
      <c r="C4" s="1004"/>
      <c r="D4" s="1004"/>
      <c r="E4" s="1004"/>
    </row>
    <row r="5" spans="1:5" ht="13.5" customHeight="1">
      <c r="A5" s="1002"/>
      <c r="B5" s="1004"/>
      <c r="C5" s="1004"/>
      <c r="D5" s="1004"/>
      <c r="E5" s="1004"/>
    </row>
    <row r="6" spans="1:5" ht="5.25" customHeight="1">
      <c r="A6" s="1002"/>
      <c r="B6" s="383" t="s">
        <v>394</v>
      </c>
      <c r="C6" s="383"/>
      <c r="D6" s="383"/>
      <c r="E6" s="383"/>
    </row>
    <row r="7" spans="1:5" ht="24.75" customHeight="1">
      <c r="A7" s="1002"/>
      <c r="B7" s="1005" t="s">
        <v>533</v>
      </c>
      <c r="C7" s="1005"/>
      <c r="D7" s="1005"/>
      <c r="E7" s="1005"/>
    </row>
    <row r="8" spans="1:5" ht="8.25" customHeight="1">
      <c r="A8" s="1002"/>
      <c r="B8" s="384"/>
      <c r="C8" s="384"/>
      <c r="D8" s="384"/>
      <c r="E8" s="384"/>
    </row>
    <row r="9" spans="1:5" ht="24.75" customHeight="1">
      <c r="A9" s="1002"/>
      <c r="B9" s="1005" t="s">
        <v>249</v>
      </c>
      <c r="C9" s="1005"/>
      <c r="D9" s="1005"/>
      <c r="E9" s="1005"/>
    </row>
    <row r="10" spans="1:12" ht="13.5" customHeight="1">
      <c r="A10" s="1002"/>
      <c r="B10" s="1006" t="s">
        <v>624</v>
      </c>
      <c r="C10" s="1006"/>
      <c r="D10" s="1006"/>
      <c r="E10" s="1006"/>
      <c r="H10" s="385"/>
      <c r="I10" s="385"/>
      <c r="J10" s="385"/>
      <c r="K10" s="385"/>
      <c r="L10" s="385"/>
    </row>
    <row r="11" spans="1:12" ht="49.5" customHeight="1">
      <c r="A11" s="1002"/>
      <c r="B11" s="1006"/>
      <c r="C11" s="1006"/>
      <c r="D11" s="1006"/>
      <c r="E11" s="1006"/>
      <c r="H11" s="997"/>
      <c r="I11" s="997"/>
      <c r="J11" s="997"/>
      <c r="K11" s="997"/>
      <c r="L11" s="997"/>
    </row>
    <row r="12" spans="1:12" ht="30" customHeight="1">
      <c r="A12" s="1002"/>
      <c r="B12" s="998"/>
      <c r="C12" s="998"/>
      <c r="D12" s="1000"/>
      <c r="E12" s="1000"/>
      <c r="H12" s="997"/>
      <c r="I12" s="997"/>
      <c r="J12" s="997"/>
      <c r="K12" s="997"/>
      <c r="L12" s="997"/>
    </row>
    <row r="13" spans="1:5" ht="30" customHeight="1">
      <c r="A13" s="1002"/>
      <c r="B13" s="998"/>
      <c r="C13" s="998"/>
      <c r="D13" s="1000"/>
      <c r="E13" s="1000"/>
    </row>
    <row r="14" spans="1:5" ht="30" customHeight="1">
      <c r="A14" s="1002"/>
      <c r="B14" s="998"/>
      <c r="C14" s="998"/>
      <c r="D14" s="1000"/>
      <c r="E14" s="1000"/>
    </row>
    <row r="15" spans="1:5" ht="30" customHeight="1">
      <c r="A15" s="1002"/>
      <c r="B15" s="999"/>
      <c r="C15" s="999"/>
      <c r="D15" s="1000"/>
      <c r="E15" s="1000"/>
    </row>
    <row r="16" spans="1:5" s="380" customFormat="1" ht="15" customHeight="1">
      <c r="A16" s="1002"/>
      <c r="B16" s="386" t="s">
        <v>626</v>
      </c>
      <c r="C16" s="386" t="s">
        <v>628</v>
      </c>
      <c r="D16" s="386" t="s">
        <v>562</v>
      </c>
      <c r="E16" s="386" t="s">
        <v>630</v>
      </c>
    </row>
    <row r="17" spans="1:5" s="381" customFormat="1" ht="49.5" customHeight="1">
      <c r="A17" s="1002"/>
      <c r="B17" s="387" t="s">
        <v>314</v>
      </c>
      <c r="C17" s="387" t="s">
        <v>314</v>
      </c>
      <c r="D17" s="388" t="s">
        <v>631</v>
      </c>
      <c r="E17" s="388" t="s">
        <v>9</v>
      </c>
    </row>
    <row r="18" spans="1:5" s="380" customFormat="1" ht="15" customHeight="1">
      <c r="A18" s="1002"/>
      <c r="B18" s="386" t="s">
        <v>632</v>
      </c>
      <c r="C18" s="386" t="s">
        <v>189</v>
      </c>
      <c r="D18" s="386" t="s">
        <v>633</v>
      </c>
      <c r="E18" s="386" t="s">
        <v>634</v>
      </c>
    </row>
    <row r="19" spans="1:5" s="381" customFormat="1" ht="49.5" customHeight="1">
      <c r="A19" s="1002"/>
      <c r="B19" s="387" t="s">
        <v>314</v>
      </c>
      <c r="C19" s="387" t="s">
        <v>314</v>
      </c>
      <c r="D19" s="387" t="s">
        <v>314</v>
      </c>
      <c r="E19" s="387" t="s">
        <v>314</v>
      </c>
    </row>
    <row r="20" spans="1:5" s="380" customFormat="1" ht="15" customHeight="1">
      <c r="A20" s="1002"/>
      <c r="B20" s="386" t="s">
        <v>104</v>
      </c>
      <c r="C20" s="389" t="s">
        <v>253</v>
      </c>
      <c r="D20" s="389" t="s">
        <v>635</v>
      </c>
      <c r="E20" s="386" t="s">
        <v>365</v>
      </c>
    </row>
    <row r="21" spans="1:5" s="381" customFormat="1" ht="49.5" customHeight="1">
      <c r="A21" s="1002"/>
      <c r="B21" s="387" t="s">
        <v>314</v>
      </c>
      <c r="C21" s="390" t="s">
        <v>314</v>
      </c>
      <c r="D21" s="390" t="s">
        <v>314</v>
      </c>
      <c r="E21" s="387" t="s">
        <v>314</v>
      </c>
    </row>
    <row r="22" spans="1:5" s="380" customFormat="1" ht="15" customHeight="1">
      <c r="A22" s="1002"/>
      <c r="B22" s="386" t="s">
        <v>547</v>
      </c>
      <c r="C22" s="389" t="s">
        <v>636</v>
      </c>
      <c r="D22" s="389" t="s">
        <v>637</v>
      </c>
      <c r="E22" s="386" t="s">
        <v>579</v>
      </c>
    </row>
    <row r="23" spans="1:5" s="381" customFormat="1" ht="49.5" customHeight="1">
      <c r="A23" s="1002"/>
      <c r="B23" s="387" t="s">
        <v>314</v>
      </c>
      <c r="C23" s="390" t="s">
        <v>314</v>
      </c>
      <c r="D23" s="390" t="s">
        <v>314</v>
      </c>
      <c r="E23" s="387" t="s">
        <v>314</v>
      </c>
    </row>
    <row r="24" spans="1:5" s="380" customFormat="1" ht="15" customHeight="1">
      <c r="A24" s="1002"/>
      <c r="B24" s="386" t="s">
        <v>638</v>
      </c>
      <c r="C24" s="389" t="s">
        <v>7</v>
      </c>
      <c r="D24" s="389" t="s">
        <v>639</v>
      </c>
      <c r="E24" s="386" t="s">
        <v>463</v>
      </c>
    </row>
    <row r="25" spans="1:5" s="381" customFormat="1" ht="49.5" customHeight="1">
      <c r="A25" s="1002"/>
      <c r="B25" s="387" t="s">
        <v>314</v>
      </c>
      <c r="C25" s="390" t="s">
        <v>314</v>
      </c>
      <c r="D25" s="390" t="s">
        <v>314</v>
      </c>
      <c r="E25" s="387" t="s">
        <v>314</v>
      </c>
    </row>
    <row r="26" spans="1:5" s="380" customFormat="1" ht="15" customHeight="1">
      <c r="A26" s="1002"/>
      <c r="B26" s="386" t="s">
        <v>320</v>
      </c>
      <c r="C26" s="386" t="s">
        <v>641</v>
      </c>
      <c r="D26" s="386" t="s">
        <v>325</v>
      </c>
      <c r="E26" s="386" t="s">
        <v>246</v>
      </c>
    </row>
    <row r="27" spans="1:5" s="381" customFormat="1" ht="49.5" customHeight="1">
      <c r="A27" s="1002"/>
      <c r="B27" s="387" t="s">
        <v>314</v>
      </c>
      <c r="C27" s="387" t="s">
        <v>314</v>
      </c>
      <c r="D27" s="387" t="s">
        <v>314</v>
      </c>
      <c r="E27" s="387" t="s">
        <v>314</v>
      </c>
    </row>
    <row r="28" spans="1:5" s="380" customFormat="1" ht="15" customHeight="1">
      <c r="A28" s="1002"/>
      <c r="B28" s="386" t="s">
        <v>453</v>
      </c>
      <c r="C28" s="386" t="s">
        <v>570</v>
      </c>
      <c r="D28" s="386" t="s">
        <v>625</v>
      </c>
      <c r="E28" s="386" t="s">
        <v>480</v>
      </c>
    </row>
    <row r="29" spans="1:5" ht="49.5" customHeight="1">
      <c r="A29" s="1002"/>
      <c r="B29" s="387" t="s">
        <v>314</v>
      </c>
      <c r="C29" s="387" t="s">
        <v>314</v>
      </c>
      <c r="D29" s="391" t="s">
        <v>314</v>
      </c>
      <c r="E29" s="387" t="s">
        <v>314</v>
      </c>
    </row>
    <row r="30" spans="1:5" ht="15" customHeight="1">
      <c r="A30" s="1002"/>
      <c r="B30" s="392"/>
      <c r="C30" s="392"/>
      <c r="D30" s="392"/>
      <c r="E30" s="393" t="s">
        <v>642</v>
      </c>
    </row>
    <row r="31" spans="1:5" ht="49.5" customHeight="1">
      <c r="A31" s="1002"/>
      <c r="E31" s="394" t="s">
        <v>643</v>
      </c>
    </row>
    <row r="32" spans="1:5" ht="15" customHeight="1">
      <c r="A32" s="1002"/>
      <c r="B32" s="395" t="s">
        <v>367</v>
      </c>
      <c r="C32" s="395" t="s">
        <v>645</v>
      </c>
      <c r="D32" s="395" t="s">
        <v>438</v>
      </c>
      <c r="E32" s="395" t="s">
        <v>646</v>
      </c>
    </row>
    <row r="33" spans="1:5" ht="49.5" customHeight="1">
      <c r="A33" s="1002"/>
      <c r="B33" s="396" t="s">
        <v>647</v>
      </c>
      <c r="C33" s="396" t="s">
        <v>647</v>
      </c>
      <c r="D33" s="396" t="s">
        <v>647</v>
      </c>
      <c r="E33" s="396" t="s">
        <v>647</v>
      </c>
    </row>
    <row r="34" ht="49.5" customHeight="1">
      <c r="A34" s="1002"/>
    </row>
    <row r="35" spans="1:6" ht="19.5" customHeight="1">
      <c r="A35" s="1001"/>
      <c r="B35" s="1001"/>
      <c r="C35" s="1001"/>
      <c r="D35" s="1001"/>
      <c r="E35" s="1001"/>
      <c r="F35" s="1001"/>
    </row>
    <row r="36" spans="1:6" ht="19.5" customHeight="1">
      <c r="A36" s="397"/>
      <c r="B36" s="397"/>
      <c r="C36" s="397"/>
      <c r="D36" s="397"/>
      <c r="E36" s="397"/>
      <c r="F36" s="397"/>
    </row>
    <row r="37" spans="1:6" ht="19.5" customHeight="1">
      <c r="A37" s="397"/>
      <c r="B37" s="397"/>
      <c r="C37" s="397"/>
      <c r="D37" s="397"/>
      <c r="E37" s="397"/>
      <c r="F37" s="397"/>
    </row>
    <row r="38" spans="1:6" ht="19.5" customHeight="1">
      <c r="A38" s="397"/>
      <c r="B38" s="397"/>
      <c r="C38" s="397"/>
      <c r="D38" s="397"/>
      <c r="E38" s="397"/>
      <c r="F38" s="397"/>
    </row>
    <row r="39" spans="1:6" ht="19.5" customHeight="1">
      <c r="A39" s="996" t="s">
        <v>648</v>
      </c>
      <c r="B39" s="996"/>
      <c r="C39" s="996"/>
      <c r="D39" s="996"/>
      <c r="E39" s="996"/>
      <c r="F39" s="996"/>
    </row>
    <row r="40" spans="1:6" ht="19.5" customHeight="1">
      <c r="A40" s="398"/>
      <c r="B40" s="398"/>
      <c r="C40" s="398"/>
      <c r="D40" s="398"/>
      <c r="E40" s="398"/>
      <c r="F40" s="398"/>
    </row>
    <row r="41" spans="1:6" ht="19.5" customHeight="1">
      <c r="A41" s="996" t="s">
        <v>503</v>
      </c>
      <c r="B41" s="996"/>
      <c r="C41" s="996"/>
      <c r="D41" s="996"/>
      <c r="E41" s="996"/>
      <c r="F41" s="996"/>
    </row>
    <row r="42" spans="1:6" ht="19.5" customHeight="1">
      <c r="A42" s="996" t="s">
        <v>649</v>
      </c>
      <c r="B42" s="996"/>
      <c r="C42" s="996"/>
      <c r="D42" s="996"/>
      <c r="E42" s="996"/>
      <c r="F42" s="996"/>
    </row>
    <row r="43" spans="1:6" ht="19.5" customHeight="1">
      <c r="A43" s="996"/>
      <c r="B43" s="996"/>
      <c r="C43" s="996"/>
      <c r="D43" s="996"/>
      <c r="E43" s="996"/>
      <c r="F43" s="996"/>
    </row>
    <row r="44" spans="1:6" ht="19.5" customHeight="1">
      <c r="A44" s="996"/>
      <c r="B44" s="996"/>
      <c r="C44" s="996"/>
      <c r="D44" s="996"/>
      <c r="E44" s="996"/>
      <c r="F44" s="996"/>
    </row>
    <row r="45" spans="1:6" ht="19.5" customHeight="1">
      <c r="A45" s="996" t="s">
        <v>503</v>
      </c>
      <c r="B45" s="996"/>
      <c r="C45" s="996"/>
      <c r="D45" s="996"/>
      <c r="E45" s="996"/>
      <c r="F45" s="996"/>
    </row>
    <row r="46" spans="1:6" ht="19.5" customHeight="1">
      <c r="A46" s="996" t="s">
        <v>651</v>
      </c>
      <c r="B46" s="996"/>
      <c r="C46" s="996"/>
      <c r="D46" s="996"/>
      <c r="E46" s="996"/>
      <c r="F46" s="996"/>
    </row>
    <row r="47" spans="1:6" ht="19.5" customHeight="1">
      <c r="A47" s="398"/>
      <c r="B47" s="398"/>
      <c r="C47" s="398"/>
      <c r="D47" s="398"/>
      <c r="E47" s="398"/>
      <c r="F47" s="398"/>
    </row>
    <row r="48" spans="1:6" ht="19.5" customHeight="1">
      <c r="A48" s="996"/>
      <c r="B48" s="996"/>
      <c r="C48" s="996"/>
      <c r="D48" s="996"/>
      <c r="E48" s="996"/>
      <c r="F48" s="996"/>
    </row>
    <row r="49" spans="1:6" ht="19.5" customHeight="1">
      <c r="A49" s="398"/>
      <c r="B49" s="398"/>
      <c r="C49" s="398"/>
      <c r="D49" s="398"/>
      <c r="E49" s="398"/>
      <c r="F49" s="398"/>
    </row>
    <row r="50" spans="1:6" ht="19.5" customHeight="1">
      <c r="A50" s="398"/>
      <c r="B50" s="398"/>
      <c r="C50" s="398"/>
      <c r="D50" s="398"/>
      <c r="E50" s="398"/>
      <c r="F50" s="398"/>
    </row>
    <row r="51" spans="1:6" ht="19.5" customHeight="1">
      <c r="A51" s="398"/>
      <c r="B51" s="398"/>
      <c r="C51" s="398"/>
      <c r="D51" s="398"/>
      <c r="E51" s="398"/>
      <c r="F51" s="398"/>
    </row>
    <row r="52" spans="1:6" ht="19.5" customHeight="1">
      <c r="A52" s="996"/>
      <c r="B52" s="996"/>
      <c r="C52" s="996"/>
      <c r="D52" s="996"/>
      <c r="E52" s="996"/>
      <c r="F52" s="996"/>
    </row>
  </sheetData>
  <sheetProtection/>
  <mergeCells count="21">
    <mergeCell ref="B9:E9"/>
    <mergeCell ref="B10:E11"/>
    <mergeCell ref="H11:I12"/>
    <mergeCell ref="J11:K12"/>
    <mergeCell ref="L11:L12"/>
    <mergeCell ref="B12:C15"/>
    <mergeCell ref="D12:E15"/>
    <mergeCell ref="A35:F35"/>
    <mergeCell ref="A1:A34"/>
    <mergeCell ref="B1:E2"/>
    <mergeCell ref="B4:E5"/>
    <mergeCell ref="B7:E7"/>
    <mergeCell ref="A46:F46"/>
    <mergeCell ref="A48:F48"/>
    <mergeCell ref="A52:F52"/>
    <mergeCell ref="A39:F39"/>
    <mergeCell ref="A41:F41"/>
    <mergeCell ref="A42:F42"/>
    <mergeCell ref="A43:F43"/>
    <mergeCell ref="A44:F44"/>
    <mergeCell ref="A45:F45"/>
  </mergeCells>
  <printOptions/>
  <pageMargins left="0.32" right="0.23" top="0.35" bottom="0.3" header="0.3" footer="0.25"/>
  <pageSetup horizontalDpi="600" verticalDpi="600" orientation="portrait" paperSize="9" scale="67" r:id="rId2"/>
  <drawing r:id="rId1"/>
</worksheet>
</file>

<file path=xl/worksheets/sheet19.xml><?xml version="1.0" encoding="utf-8"?>
<worksheet xmlns="http://schemas.openxmlformats.org/spreadsheetml/2006/main" xmlns:r="http://schemas.openxmlformats.org/officeDocument/2006/relationships">
  <dimension ref="A1:L42"/>
  <sheetViews>
    <sheetView showGridLines="0" zoomScale="70" zoomScaleNormal="70" zoomScalePageLayoutView="0" workbookViewId="0" topLeftCell="A20">
      <selection activeCell="H34" sqref="H34:J34"/>
    </sheetView>
  </sheetViews>
  <sheetFormatPr defaultColWidth="9.00390625" defaultRowHeight="13.5"/>
  <cols>
    <col min="1" max="1" width="13.125" style="379" customWidth="1"/>
    <col min="2" max="5" width="30.625" style="379" customWidth="1"/>
    <col min="6" max="6" width="10.25390625" style="379" customWidth="1"/>
    <col min="7" max="7" width="9.00390625" style="379" bestFit="1" customWidth="1"/>
    <col min="8" max="16384" width="9.00390625" style="379" customWidth="1"/>
  </cols>
  <sheetData>
    <row r="1" spans="1:5" ht="78" customHeight="1">
      <c r="A1" s="1002"/>
      <c r="B1" s="1003" t="s">
        <v>622</v>
      </c>
      <c r="C1" s="1003"/>
      <c r="D1" s="1003"/>
      <c r="E1" s="1003"/>
    </row>
    <row r="2" spans="1:5" ht="12.75">
      <c r="A2" s="1002"/>
      <c r="B2" s="1003"/>
      <c r="C2" s="1003"/>
      <c r="D2" s="1003"/>
      <c r="E2" s="1003"/>
    </row>
    <row r="3" ht="12.75">
      <c r="A3" s="1002"/>
    </row>
    <row r="4" spans="1:5" ht="13.5" customHeight="1">
      <c r="A4" s="1002"/>
      <c r="B4" s="1004" t="s">
        <v>652</v>
      </c>
      <c r="C4" s="1004"/>
      <c r="D4" s="1004"/>
      <c r="E4" s="1004"/>
    </row>
    <row r="5" spans="1:5" ht="13.5" customHeight="1">
      <c r="A5" s="1002"/>
      <c r="B5" s="1004"/>
      <c r="C5" s="1004"/>
      <c r="D5" s="1004"/>
      <c r="E5" s="1004"/>
    </row>
    <row r="6" spans="1:5" ht="10.5" customHeight="1">
      <c r="A6" s="1002"/>
      <c r="B6" s="383" t="s">
        <v>394</v>
      </c>
      <c r="C6" s="383"/>
      <c r="D6" s="383"/>
      <c r="E6" s="383"/>
    </row>
    <row r="7" spans="1:5" ht="26.25" customHeight="1">
      <c r="A7" s="1002"/>
      <c r="B7" s="1005" t="s">
        <v>654</v>
      </c>
      <c r="C7" s="1005"/>
      <c r="D7" s="1005"/>
      <c r="E7" s="1005"/>
    </row>
    <row r="8" spans="1:5" ht="6.75" customHeight="1">
      <c r="A8" s="1002"/>
      <c r="B8" s="384"/>
      <c r="C8" s="384"/>
      <c r="D8" s="384"/>
      <c r="E8" s="384"/>
    </row>
    <row r="9" spans="1:5" ht="22.5" customHeight="1">
      <c r="A9" s="1002"/>
      <c r="B9" s="1005" t="s">
        <v>490</v>
      </c>
      <c r="C9" s="1005"/>
      <c r="D9" s="1005"/>
      <c r="E9" s="1005"/>
    </row>
    <row r="10" spans="1:12" ht="57.75" customHeight="1">
      <c r="A10" s="1002"/>
      <c r="B10" s="1006" t="s">
        <v>624</v>
      </c>
      <c r="C10" s="1006"/>
      <c r="D10" s="1006"/>
      <c r="E10" s="1006"/>
      <c r="H10" s="385"/>
      <c r="I10" s="385"/>
      <c r="J10" s="385"/>
      <c r="K10" s="385"/>
      <c r="L10" s="385"/>
    </row>
    <row r="11" spans="1:12" ht="49.5" customHeight="1">
      <c r="A11" s="1002"/>
      <c r="B11" s="1006"/>
      <c r="C11" s="1006"/>
      <c r="D11" s="1006"/>
      <c r="E11" s="1006"/>
      <c r="H11" s="997"/>
      <c r="I11" s="997"/>
      <c r="J11" s="997"/>
      <c r="K11" s="997"/>
      <c r="L11" s="997"/>
    </row>
    <row r="12" spans="1:12" ht="30" customHeight="1">
      <c r="A12" s="1002"/>
      <c r="B12" s="998"/>
      <c r="C12" s="998"/>
      <c r="D12" s="1000"/>
      <c r="E12" s="1000"/>
      <c r="H12" s="997"/>
      <c r="I12" s="997"/>
      <c r="J12" s="997"/>
      <c r="K12" s="997"/>
      <c r="L12" s="997"/>
    </row>
    <row r="13" spans="1:5" ht="30" customHeight="1">
      <c r="A13" s="1002"/>
      <c r="B13" s="998"/>
      <c r="C13" s="998"/>
      <c r="D13" s="1000"/>
      <c r="E13" s="1000"/>
    </row>
    <row r="14" spans="1:5" ht="30" customHeight="1">
      <c r="A14" s="1002"/>
      <c r="B14" s="998"/>
      <c r="C14" s="998"/>
      <c r="D14" s="1000"/>
      <c r="E14" s="1000"/>
    </row>
    <row r="15" spans="1:5" ht="30" customHeight="1">
      <c r="A15" s="1002"/>
      <c r="B15" s="999"/>
      <c r="C15" s="999"/>
      <c r="D15" s="1000"/>
      <c r="E15" s="1000"/>
    </row>
    <row r="16" spans="1:5" s="380" customFormat="1" ht="15" customHeight="1">
      <c r="A16" s="1002"/>
      <c r="B16" s="386" t="s">
        <v>626</v>
      </c>
      <c r="C16" s="386" t="s">
        <v>628</v>
      </c>
      <c r="D16" s="386" t="s">
        <v>562</v>
      </c>
      <c r="E16" s="386" t="s">
        <v>630</v>
      </c>
    </row>
    <row r="17" spans="1:5" s="381" customFormat="1" ht="49.5" customHeight="1">
      <c r="A17" s="1002"/>
      <c r="B17" s="399" t="s">
        <v>314</v>
      </c>
      <c r="C17" s="399" t="s">
        <v>314</v>
      </c>
      <c r="D17" s="399" t="s">
        <v>314</v>
      </c>
      <c r="E17" s="399" t="s">
        <v>314</v>
      </c>
    </row>
    <row r="18" spans="1:5" s="380" customFormat="1" ht="15" customHeight="1">
      <c r="A18" s="1002"/>
      <c r="B18" s="386" t="s">
        <v>632</v>
      </c>
      <c r="C18" s="386" t="s">
        <v>189</v>
      </c>
      <c r="D18" s="386" t="s">
        <v>633</v>
      </c>
      <c r="E18" s="386" t="s">
        <v>634</v>
      </c>
    </row>
    <row r="19" spans="1:5" s="381" customFormat="1" ht="49.5" customHeight="1">
      <c r="A19" s="1002"/>
      <c r="B19" s="399" t="s">
        <v>314</v>
      </c>
      <c r="C19" s="399" t="s">
        <v>314</v>
      </c>
      <c r="D19" s="399" t="s">
        <v>314</v>
      </c>
      <c r="E19" s="399" t="s">
        <v>314</v>
      </c>
    </row>
    <row r="20" spans="1:5" s="380" customFormat="1" ht="15" customHeight="1">
      <c r="A20" s="1002"/>
      <c r="B20" s="386" t="s">
        <v>104</v>
      </c>
      <c r="C20" s="386" t="s">
        <v>253</v>
      </c>
      <c r="D20" s="386" t="s">
        <v>635</v>
      </c>
      <c r="E20" s="386" t="s">
        <v>365</v>
      </c>
    </row>
    <row r="21" spans="1:5" s="381" customFormat="1" ht="49.5" customHeight="1">
      <c r="A21" s="1002"/>
      <c r="B21" s="399" t="s">
        <v>314</v>
      </c>
      <c r="C21" s="399" t="s">
        <v>314</v>
      </c>
      <c r="D21" s="399" t="s">
        <v>314</v>
      </c>
      <c r="E21" s="399" t="s">
        <v>314</v>
      </c>
    </row>
    <row r="22" spans="1:5" s="380" customFormat="1" ht="15" customHeight="1">
      <c r="A22" s="1002"/>
      <c r="B22" s="386" t="s">
        <v>547</v>
      </c>
      <c r="C22" s="386" t="s">
        <v>636</v>
      </c>
      <c r="D22" s="386" t="s">
        <v>637</v>
      </c>
      <c r="E22" s="386" t="s">
        <v>579</v>
      </c>
    </row>
    <row r="23" spans="1:5" s="381" customFormat="1" ht="49.5" customHeight="1">
      <c r="A23" s="1002"/>
      <c r="B23" s="399" t="s">
        <v>314</v>
      </c>
      <c r="C23" s="399" t="s">
        <v>314</v>
      </c>
      <c r="D23" s="399" t="s">
        <v>314</v>
      </c>
      <c r="E23" s="399" t="s">
        <v>314</v>
      </c>
    </row>
    <row r="24" spans="1:5" s="380" customFormat="1" ht="15" customHeight="1">
      <c r="A24" s="1002"/>
      <c r="B24" s="386" t="s">
        <v>638</v>
      </c>
      <c r="C24" s="386" t="s">
        <v>7</v>
      </c>
      <c r="D24" s="386" t="s">
        <v>639</v>
      </c>
      <c r="E24" s="386" t="s">
        <v>463</v>
      </c>
    </row>
    <row r="25" spans="1:5" s="381" customFormat="1" ht="49.5" customHeight="1">
      <c r="A25" s="1002"/>
      <c r="B25" s="399" t="s">
        <v>314</v>
      </c>
      <c r="C25" s="399" t="s">
        <v>314</v>
      </c>
      <c r="D25" s="399" t="s">
        <v>314</v>
      </c>
      <c r="E25" s="399" t="s">
        <v>314</v>
      </c>
    </row>
    <row r="26" spans="1:5" s="380" customFormat="1" ht="15" customHeight="1">
      <c r="A26" s="1002"/>
      <c r="B26" s="386" t="s">
        <v>320</v>
      </c>
      <c r="C26" s="386" t="s">
        <v>641</v>
      </c>
      <c r="D26" s="386" t="s">
        <v>325</v>
      </c>
      <c r="E26" s="386" t="s">
        <v>246</v>
      </c>
    </row>
    <row r="27" spans="1:5" s="381" customFormat="1" ht="49.5" customHeight="1">
      <c r="A27" s="1002"/>
      <c r="B27" s="399" t="s">
        <v>314</v>
      </c>
      <c r="C27" s="399" t="s">
        <v>314</v>
      </c>
      <c r="D27" s="399" t="s">
        <v>314</v>
      </c>
      <c r="E27" s="399" t="s">
        <v>314</v>
      </c>
    </row>
    <row r="28" spans="1:5" s="380" customFormat="1" ht="15" customHeight="1">
      <c r="A28" s="1002"/>
      <c r="B28" s="386" t="s">
        <v>453</v>
      </c>
      <c r="C28" s="386" t="s">
        <v>570</v>
      </c>
      <c r="D28" s="386" t="s">
        <v>625</v>
      </c>
      <c r="E28" s="386" t="s">
        <v>480</v>
      </c>
    </row>
    <row r="29" spans="1:5" ht="49.5" customHeight="1">
      <c r="A29" s="1002"/>
      <c r="B29" s="399" t="s">
        <v>314</v>
      </c>
      <c r="C29" s="399" t="s">
        <v>314</v>
      </c>
      <c r="D29" s="399" t="s">
        <v>314</v>
      </c>
      <c r="E29" s="399" t="s">
        <v>314</v>
      </c>
    </row>
    <row r="30" spans="1:5" ht="15" customHeight="1">
      <c r="A30" s="1002"/>
      <c r="B30" s="392"/>
      <c r="C30" s="392"/>
      <c r="D30" s="392"/>
      <c r="E30" s="400" t="s">
        <v>642</v>
      </c>
    </row>
    <row r="31" spans="1:5" ht="49.5" customHeight="1">
      <c r="A31" s="1002"/>
      <c r="B31" s="401"/>
      <c r="C31" s="401"/>
      <c r="D31" s="401"/>
      <c r="E31" s="399" t="s">
        <v>314</v>
      </c>
    </row>
    <row r="32" spans="1:5" ht="49.5" customHeight="1">
      <c r="A32" s="1002"/>
      <c r="B32" s="402" t="s">
        <v>367</v>
      </c>
      <c r="C32" s="402" t="s">
        <v>645</v>
      </c>
      <c r="D32" s="402" t="s">
        <v>438</v>
      </c>
      <c r="E32" s="402" t="s">
        <v>646</v>
      </c>
    </row>
    <row r="33" spans="1:5" ht="39" customHeight="1">
      <c r="A33" s="1002"/>
      <c r="B33" s="403" t="s">
        <v>647</v>
      </c>
      <c r="C33" s="403" t="s">
        <v>647</v>
      </c>
      <c r="D33" s="403" t="s">
        <v>647</v>
      </c>
      <c r="E33" s="403" t="s">
        <v>647</v>
      </c>
    </row>
    <row r="34" ht="19.5" customHeight="1">
      <c r="A34" s="1002"/>
    </row>
    <row r="35" spans="1:5" ht="27.75" customHeight="1">
      <c r="A35" s="1002"/>
      <c r="B35" s="402" t="s">
        <v>290</v>
      </c>
      <c r="C35" s="402" t="s">
        <v>655</v>
      </c>
      <c r="D35" s="402" t="s">
        <v>656</v>
      </c>
      <c r="E35" s="402" t="s">
        <v>313</v>
      </c>
    </row>
    <row r="36" spans="2:5" ht="49.5" customHeight="1">
      <c r="B36" s="403"/>
      <c r="C36" s="403"/>
      <c r="D36" s="403"/>
      <c r="E36" s="403"/>
    </row>
    <row r="37" spans="2:5" ht="24.75" customHeight="1">
      <c r="B37" s="402" t="s">
        <v>657</v>
      </c>
      <c r="C37" s="402" t="s">
        <v>658</v>
      </c>
      <c r="D37" s="402" t="s">
        <v>659</v>
      </c>
      <c r="E37" s="402"/>
    </row>
    <row r="38" spans="2:5" ht="49.5" customHeight="1">
      <c r="B38" s="403"/>
      <c r="C38" s="403"/>
      <c r="D38" s="403"/>
      <c r="E38" s="403"/>
    </row>
    <row r="39" spans="2:5" ht="29.25" customHeight="1">
      <c r="B39" s="402"/>
      <c r="C39" s="402" t="s">
        <v>660</v>
      </c>
      <c r="D39" s="402"/>
      <c r="E39" s="402"/>
    </row>
    <row r="40" spans="2:5" ht="49.5" customHeight="1">
      <c r="B40" s="403"/>
      <c r="C40" s="403"/>
      <c r="D40" s="403"/>
      <c r="E40" s="403"/>
    </row>
    <row r="42" ht="12.75">
      <c r="E42" s="404"/>
    </row>
  </sheetData>
  <sheetProtection/>
  <mergeCells count="11">
    <mergeCell ref="B10:E11"/>
    <mergeCell ref="H11:I12"/>
    <mergeCell ref="J11:K12"/>
    <mergeCell ref="L11:L12"/>
    <mergeCell ref="B12:C15"/>
    <mergeCell ref="D12:E15"/>
    <mergeCell ref="A1:A35"/>
    <mergeCell ref="B1:E2"/>
    <mergeCell ref="B4:E5"/>
    <mergeCell ref="B7:E7"/>
    <mergeCell ref="B9:E9"/>
  </mergeCells>
  <printOptions/>
  <pageMargins left="0.32" right="0.23" top="0.35" bottom="0.3" header="0.3" footer="0.25"/>
  <pageSetup horizontalDpi="600" verticalDpi="600" orientation="portrait" paperSize="9" scale="67" r:id="rId2"/>
  <headerFooter alignWithMargins="0">
    <oddFooter>&amp;C8</oddFooter>
  </headerFooter>
  <drawing r:id="rId1"/>
</worksheet>
</file>

<file path=xl/worksheets/sheet2.xml><?xml version="1.0" encoding="utf-8"?>
<worksheet xmlns="http://schemas.openxmlformats.org/spreadsheetml/2006/main" xmlns:r="http://schemas.openxmlformats.org/officeDocument/2006/relationships">
  <dimension ref="C1:AZ33"/>
  <sheetViews>
    <sheetView view="pageBreakPreview" zoomScaleSheetLayoutView="100" zoomScalePageLayoutView="0" workbookViewId="0" topLeftCell="A1">
      <selection activeCell="N2" sqref="N2"/>
    </sheetView>
  </sheetViews>
  <sheetFormatPr defaultColWidth="2.25390625" defaultRowHeight="13.5"/>
  <cols>
    <col min="1" max="1" width="2.25390625" style="7" bestFit="1" customWidth="1"/>
    <col min="2" max="16384" width="2.25390625" style="7" customWidth="1"/>
  </cols>
  <sheetData>
    <row r="1" ht="12.75">
      <c r="T1" s="7" t="s">
        <v>82</v>
      </c>
    </row>
    <row r="2" spans="3:37" ht="18.75" customHeight="1">
      <c r="C2" s="8"/>
      <c r="D2" s="531" t="s">
        <v>84</v>
      </c>
      <c r="E2" s="531"/>
      <c r="F2" s="531"/>
      <c r="G2" s="531"/>
      <c r="H2" s="531"/>
      <c r="I2" s="531"/>
      <c r="J2" s="531"/>
      <c r="K2" s="531"/>
      <c r="L2" s="531"/>
      <c r="M2" s="9"/>
      <c r="N2" s="10"/>
      <c r="O2" s="552"/>
      <c r="P2" s="552"/>
      <c r="Q2" s="552"/>
      <c r="R2" s="552"/>
      <c r="S2" s="552"/>
      <c r="T2" s="552"/>
      <c r="U2" s="552"/>
      <c r="V2" s="552"/>
      <c r="W2" s="552"/>
      <c r="X2" s="552"/>
      <c r="Y2" s="552"/>
      <c r="Z2" s="552"/>
      <c r="AA2" s="552"/>
      <c r="AB2" s="552"/>
      <c r="AC2" s="552"/>
      <c r="AD2" s="552"/>
      <c r="AE2" s="552"/>
      <c r="AF2" s="552"/>
      <c r="AG2" s="552"/>
      <c r="AH2" s="552"/>
      <c r="AI2" s="552"/>
      <c r="AJ2" s="552"/>
      <c r="AK2" s="11"/>
    </row>
    <row r="3" spans="3:45" ht="18.75" customHeight="1">
      <c r="C3" s="12"/>
      <c r="D3" s="540" t="s">
        <v>87</v>
      </c>
      <c r="E3" s="540"/>
      <c r="F3" s="540"/>
      <c r="G3" s="540"/>
      <c r="H3" s="540"/>
      <c r="I3" s="540"/>
      <c r="J3" s="540"/>
      <c r="K3" s="540"/>
      <c r="L3" s="540"/>
      <c r="M3" s="13"/>
      <c r="N3" s="561" t="s">
        <v>89</v>
      </c>
      <c r="O3" s="562"/>
      <c r="P3" s="542"/>
      <c r="Q3" s="542"/>
      <c r="R3" s="542"/>
      <c r="S3" s="542"/>
      <c r="T3" s="542"/>
      <c r="U3" s="14"/>
      <c r="V3" s="15"/>
      <c r="W3" s="15"/>
      <c r="X3" s="563" t="s">
        <v>91</v>
      </c>
      <c r="Y3" s="563"/>
      <c r="Z3" s="563"/>
      <c r="AA3" s="563"/>
      <c r="AB3" s="563"/>
      <c r="AC3" s="563"/>
      <c r="AD3" s="563"/>
      <c r="AE3" s="563"/>
      <c r="AF3" s="563"/>
      <c r="AG3" s="15"/>
      <c r="AH3" s="15"/>
      <c r="AI3" s="15"/>
      <c r="AJ3" s="15"/>
      <c r="AK3" s="16"/>
      <c r="AN3" s="556" t="s">
        <v>69</v>
      </c>
      <c r="AO3" s="556"/>
      <c r="AP3" s="556"/>
      <c r="AQ3" s="556"/>
      <c r="AR3" s="556"/>
      <c r="AS3" s="556"/>
    </row>
    <row r="4" spans="3:37" ht="18.75" customHeight="1">
      <c r="C4" s="17"/>
      <c r="D4" s="525" t="s">
        <v>12</v>
      </c>
      <c r="E4" s="525"/>
      <c r="F4" s="525"/>
      <c r="G4" s="525"/>
      <c r="H4" s="525"/>
      <c r="I4" s="525"/>
      <c r="J4" s="525"/>
      <c r="K4" s="525"/>
      <c r="L4" s="525"/>
      <c r="M4" s="18"/>
      <c r="N4" s="19"/>
      <c r="O4" s="557"/>
      <c r="P4" s="557"/>
      <c r="Q4" s="557"/>
      <c r="R4" s="557"/>
      <c r="S4" s="557"/>
      <c r="T4" s="557"/>
      <c r="U4" s="557"/>
      <c r="V4" s="557"/>
      <c r="W4" s="557"/>
      <c r="X4" s="557"/>
      <c r="Y4" s="557"/>
      <c r="Z4" s="557"/>
      <c r="AA4" s="557"/>
      <c r="AB4" s="557"/>
      <c r="AC4" s="557"/>
      <c r="AD4" s="557"/>
      <c r="AE4" s="557"/>
      <c r="AF4" s="557"/>
      <c r="AG4" s="557"/>
      <c r="AH4" s="557"/>
      <c r="AI4" s="557"/>
      <c r="AJ4" s="557"/>
      <c r="AK4" s="20"/>
    </row>
    <row r="5" spans="3:46" ht="18.75" customHeight="1">
      <c r="C5" s="21"/>
      <c r="D5" s="22"/>
      <c r="E5" s="515" t="s">
        <v>92</v>
      </c>
      <c r="F5" s="515"/>
      <c r="G5" s="515"/>
      <c r="H5" s="515"/>
      <c r="I5" s="515"/>
      <c r="J5" s="515"/>
      <c r="K5" s="515"/>
      <c r="L5" s="515"/>
      <c r="M5" s="558"/>
      <c r="N5" s="23"/>
      <c r="O5" s="22"/>
      <c r="P5" s="22"/>
      <c r="Q5" s="22"/>
      <c r="R5" s="559"/>
      <c r="S5" s="559"/>
      <c r="T5" s="559"/>
      <c r="U5" s="559"/>
      <c r="V5" s="559"/>
      <c r="W5" s="559"/>
      <c r="X5" s="559"/>
      <c r="Y5" s="559"/>
      <c r="Z5" s="559"/>
      <c r="AA5" s="559"/>
      <c r="AB5" s="559"/>
      <c r="AC5" s="559"/>
      <c r="AD5" s="559"/>
      <c r="AE5" s="559"/>
      <c r="AF5" s="559"/>
      <c r="AG5" s="559"/>
      <c r="AH5" s="559"/>
      <c r="AI5" s="559"/>
      <c r="AJ5" s="559"/>
      <c r="AK5" s="24"/>
      <c r="AN5" s="560" t="s">
        <v>94</v>
      </c>
      <c r="AO5" s="560"/>
      <c r="AP5" s="560"/>
      <c r="AQ5" s="560"/>
      <c r="AR5" s="560"/>
      <c r="AS5" s="560"/>
      <c r="AT5" s="560"/>
    </row>
    <row r="6" ht="7.5" customHeight="1"/>
    <row r="7" spans="3:30" ht="18.75" customHeight="1">
      <c r="C7" s="8"/>
      <c r="D7" s="531" t="s">
        <v>41</v>
      </c>
      <c r="E7" s="531"/>
      <c r="F7" s="531"/>
      <c r="G7" s="531"/>
      <c r="H7" s="531"/>
      <c r="I7" s="531"/>
      <c r="J7" s="531"/>
      <c r="K7" s="531"/>
      <c r="L7" s="531"/>
      <c r="M7" s="9"/>
      <c r="N7" s="10"/>
      <c r="O7" s="554"/>
      <c r="P7" s="554"/>
      <c r="Q7" s="554"/>
      <c r="R7" s="554"/>
      <c r="S7" s="25"/>
      <c r="T7" s="26"/>
      <c r="U7" s="555" t="s">
        <v>76</v>
      </c>
      <c r="V7" s="555"/>
      <c r="W7" s="555"/>
      <c r="X7" s="555"/>
      <c r="Y7" s="555"/>
      <c r="Z7" s="555"/>
      <c r="AA7" s="555"/>
      <c r="AB7" s="11"/>
      <c r="AD7" s="7" t="s">
        <v>100</v>
      </c>
    </row>
    <row r="8" spans="3:28" ht="18.75" customHeight="1">
      <c r="C8" s="12"/>
      <c r="D8" s="540" t="s">
        <v>53</v>
      </c>
      <c r="E8" s="540"/>
      <c r="F8" s="540"/>
      <c r="G8" s="540"/>
      <c r="H8" s="540"/>
      <c r="I8" s="540"/>
      <c r="J8" s="540"/>
      <c r="K8" s="540"/>
      <c r="L8" s="540"/>
      <c r="M8" s="13"/>
      <c r="N8" s="27"/>
      <c r="O8" s="542"/>
      <c r="P8" s="542"/>
      <c r="Q8" s="542"/>
      <c r="R8" s="542"/>
      <c r="S8" s="542"/>
      <c r="T8" s="542"/>
      <c r="U8" s="542"/>
      <c r="V8" s="542"/>
      <c r="W8" s="542"/>
      <c r="X8" s="542"/>
      <c r="Y8" s="542"/>
      <c r="Z8" s="542"/>
      <c r="AA8" s="542"/>
      <c r="AB8" s="16"/>
    </row>
    <row r="9" spans="3:28" ht="18.75" customHeight="1">
      <c r="C9" s="12"/>
      <c r="D9" s="540" t="s">
        <v>103</v>
      </c>
      <c r="E9" s="540"/>
      <c r="F9" s="540"/>
      <c r="G9" s="540"/>
      <c r="H9" s="540"/>
      <c r="I9" s="540"/>
      <c r="J9" s="540"/>
      <c r="K9" s="540"/>
      <c r="L9" s="540"/>
      <c r="M9" s="13"/>
      <c r="N9" s="27"/>
      <c r="O9" s="542"/>
      <c r="P9" s="542"/>
      <c r="Q9" s="542"/>
      <c r="R9" s="542"/>
      <c r="S9" s="542"/>
      <c r="T9" s="542"/>
      <c r="U9" s="542"/>
      <c r="V9" s="542"/>
      <c r="W9" s="542"/>
      <c r="X9" s="542"/>
      <c r="Y9" s="542"/>
      <c r="Z9" s="542"/>
      <c r="AA9" s="542"/>
      <c r="AB9" s="16"/>
    </row>
    <row r="10" spans="3:30" ht="18.75" customHeight="1">
      <c r="C10" s="12"/>
      <c r="D10" s="540" t="s">
        <v>105</v>
      </c>
      <c r="E10" s="540"/>
      <c r="F10" s="540"/>
      <c r="G10" s="540"/>
      <c r="H10" s="540"/>
      <c r="I10" s="540"/>
      <c r="J10" s="540"/>
      <c r="K10" s="540"/>
      <c r="L10" s="540"/>
      <c r="M10" s="13"/>
      <c r="N10" s="27"/>
      <c r="O10" s="542"/>
      <c r="P10" s="542"/>
      <c r="Q10" s="542"/>
      <c r="R10" s="542"/>
      <c r="S10" s="542"/>
      <c r="T10" s="542"/>
      <c r="U10" s="542"/>
      <c r="V10" s="542"/>
      <c r="W10" s="542"/>
      <c r="X10" s="542"/>
      <c r="Y10" s="542"/>
      <c r="Z10" s="542"/>
      <c r="AA10" s="542"/>
      <c r="AB10" s="16"/>
      <c r="AD10" s="7" t="s">
        <v>107</v>
      </c>
    </row>
    <row r="11" spans="3:28" ht="18.75" customHeight="1">
      <c r="C11" s="12"/>
      <c r="D11" s="540" t="s">
        <v>68</v>
      </c>
      <c r="E11" s="540"/>
      <c r="F11" s="540"/>
      <c r="G11" s="540"/>
      <c r="H11" s="540"/>
      <c r="I11" s="540"/>
      <c r="J11" s="540"/>
      <c r="K11" s="540"/>
      <c r="L11" s="540"/>
      <c r="M11" s="13"/>
      <c r="N11" s="27"/>
      <c r="O11" s="542"/>
      <c r="P11" s="542"/>
      <c r="Q11" s="542"/>
      <c r="R11" s="542"/>
      <c r="S11" s="542"/>
      <c r="T11" s="542"/>
      <c r="U11" s="542"/>
      <c r="V11" s="542"/>
      <c r="W11" s="542"/>
      <c r="X11" s="542"/>
      <c r="Y11" s="542"/>
      <c r="Z11" s="542"/>
      <c r="AA11" s="542"/>
      <c r="AB11" s="16"/>
    </row>
    <row r="12" spans="3:30" ht="18.75" customHeight="1">
      <c r="C12" s="12"/>
      <c r="D12" s="540" t="s">
        <v>19</v>
      </c>
      <c r="E12" s="540"/>
      <c r="F12" s="540"/>
      <c r="G12" s="540"/>
      <c r="H12" s="540"/>
      <c r="I12" s="540"/>
      <c r="J12" s="540"/>
      <c r="K12" s="540"/>
      <c r="L12" s="540"/>
      <c r="M12" s="13"/>
      <c r="N12" s="27"/>
      <c r="O12" s="553"/>
      <c r="P12" s="553"/>
      <c r="Q12" s="553"/>
      <c r="R12" s="553"/>
      <c r="S12" s="553"/>
      <c r="T12" s="553"/>
      <c r="U12" s="553"/>
      <c r="V12" s="553"/>
      <c r="W12" s="553"/>
      <c r="X12" s="553"/>
      <c r="Y12" s="553"/>
      <c r="Z12" s="553"/>
      <c r="AA12" s="553"/>
      <c r="AB12" s="16"/>
      <c r="AD12" s="7" t="s">
        <v>16</v>
      </c>
    </row>
    <row r="13" spans="3:28" ht="18.75" customHeight="1">
      <c r="C13" s="28"/>
      <c r="D13" s="544" t="s">
        <v>48</v>
      </c>
      <c r="E13" s="544"/>
      <c r="F13" s="544"/>
      <c r="G13" s="544"/>
      <c r="H13" s="544"/>
      <c r="I13" s="544"/>
      <c r="J13" s="544"/>
      <c r="K13" s="544"/>
      <c r="L13" s="544"/>
      <c r="M13" s="29"/>
      <c r="N13" s="30"/>
      <c r="O13" s="551"/>
      <c r="P13" s="551"/>
      <c r="Q13" s="551"/>
      <c r="R13" s="551"/>
      <c r="S13" s="551"/>
      <c r="T13" s="551"/>
      <c r="U13" s="551"/>
      <c r="V13" s="551"/>
      <c r="W13" s="551"/>
      <c r="X13" s="551"/>
      <c r="Y13" s="551"/>
      <c r="Z13" s="551"/>
      <c r="AA13" s="551"/>
      <c r="AB13" s="31"/>
    </row>
    <row r="14" ht="7.5" customHeight="1"/>
    <row r="15" spans="3:38" ht="18.75" customHeight="1">
      <c r="C15" s="8"/>
      <c r="D15" s="531" t="s">
        <v>85</v>
      </c>
      <c r="E15" s="531"/>
      <c r="F15" s="531"/>
      <c r="G15" s="531"/>
      <c r="H15" s="531"/>
      <c r="I15" s="531"/>
      <c r="J15" s="531"/>
      <c r="K15" s="531"/>
      <c r="L15" s="531"/>
      <c r="M15" s="9"/>
      <c r="N15" s="10"/>
      <c r="O15" s="552"/>
      <c r="P15" s="552"/>
      <c r="Q15" s="552"/>
      <c r="R15" s="552"/>
      <c r="S15" s="552"/>
      <c r="T15" s="552"/>
      <c r="U15" s="552"/>
      <c r="V15" s="552"/>
      <c r="W15" s="552"/>
      <c r="X15" s="552"/>
      <c r="Y15" s="552"/>
      <c r="Z15" s="552"/>
      <c r="AA15" s="552"/>
      <c r="AB15" s="552"/>
      <c r="AC15" s="552"/>
      <c r="AD15" s="552"/>
      <c r="AE15" s="552"/>
      <c r="AF15" s="552"/>
      <c r="AG15" s="552"/>
      <c r="AH15" s="552"/>
      <c r="AI15" s="552"/>
      <c r="AJ15" s="552"/>
      <c r="AK15" s="552"/>
      <c r="AL15" s="11"/>
    </row>
    <row r="16" spans="3:40" ht="18.75" customHeight="1">
      <c r="C16" s="12"/>
      <c r="D16" s="540" t="s">
        <v>72</v>
      </c>
      <c r="E16" s="540"/>
      <c r="F16" s="540"/>
      <c r="G16" s="540"/>
      <c r="H16" s="540"/>
      <c r="I16" s="540"/>
      <c r="J16" s="540"/>
      <c r="K16" s="540"/>
      <c r="L16" s="540"/>
      <c r="M16" s="13"/>
      <c r="N16" s="27"/>
      <c r="O16" s="542" t="s">
        <v>108</v>
      </c>
      <c r="P16" s="542"/>
      <c r="Q16" s="542"/>
      <c r="R16" s="542"/>
      <c r="S16" s="542"/>
      <c r="T16" s="542"/>
      <c r="U16" s="542"/>
      <c r="V16" s="542"/>
      <c r="W16" s="542"/>
      <c r="X16" s="542"/>
      <c r="Y16" s="542"/>
      <c r="Z16" s="542"/>
      <c r="AA16" s="542"/>
      <c r="AB16" s="542"/>
      <c r="AC16" s="542"/>
      <c r="AD16" s="542"/>
      <c r="AE16" s="542"/>
      <c r="AF16" s="542"/>
      <c r="AG16" s="542"/>
      <c r="AH16" s="542"/>
      <c r="AI16" s="542"/>
      <c r="AJ16" s="542"/>
      <c r="AK16" s="542"/>
      <c r="AL16" s="16"/>
      <c r="AN16" s="7" t="s">
        <v>59</v>
      </c>
    </row>
    <row r="17" spans="3:40" ht="18.75" customHeight="1">
      <c r="C17" s="28"/>
      <c r="D17" s="544" t="s">
        <v>110</v>
      </c>
      <c r="E17" s="544"/>
      <c r="F17" s="544"/>
      <c r="G17" s="544"/>
      <c r="H17" s="544"/>
      <c r="I17" s="544"/>
      <c r="J17" s="544"/>
      <c r="K17" s="544"/>
      <c r="L17" s="544"/>
      <c r="M17" s="29"/>
      <c r="N17" s="30"/>
      <c r="O17" s="545" t="s">
        <v>57</v>
      </c>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31"/>
      <c r="AN17" s="7" t="s">
        <v>59</v>
      </c>
    </row>
    <row r="18" ht="7.5" customHeight="1"/>
    <row r="19" spans="3:30" ht="18.75" customHeight="1">
      <c r="C19" s="8"/>
      <c r="D19" s="531" t="s">
        <v>115</v>
      </c>
      <c r="E19" s="531"/>
      <c r="F19" s="531"/>
      <c r="G19" s="531"/>
      <c r="H19" s="531"/>
      <c r="I19" s="531"/>
      <c r="J19" s="531"/>
      <c r="K19" s="531"/>
      <c r="L19" s="531"/>
      <c r="M19" s="9"/>
      <c r="N19" s="10"/>
      <c r="O19" s="548"/>
      <c r="P19" s="548"/>
      <c r="Q19" s="548"/>
      <c r="R19" s="548"/>
      <c r="S19" s="548"/>
      <c r="T19" s="548"/>
      <c r="U19" s="548"/>
      <c r="V19" s="548"/>
      <c r="W19" s="548"/>
      <c r="X19" s="548"/>
      <c r="Y19" s="549"/>
      <c r="Z19" s="549"/>
      <c r="AA19" s="549"/>
      <c r="AB19" s="11"/>
      <c r="AD19" s="7" t="s">
        <v>56</v>
      </c>
    </row>
    <row r="20" spans="3:32" ht="18.75" customHeight="1">
      <c r="C20" s="12"/>
      <c r="D20" s="540" t="s">
        <v>118</v>
      </c>
      <c r="E20" s="540"/>
      <c r="F20" s="540"/>
      <c r="G20" s="540"/>
      <c r="H20" s="540"/>
      <c r="I20" s="540"/>
      <c r="J20" s="540"/>
      <c r="K20" s="540"/>
      <c r="L20" s="540"/>
      <c r="M20" s="13"/>
      <c r="N20" s="27"/>
      <c r="O20" s="550"/>
      <c r="P20" s="550"/>
      <c r="Q20" s="550"/>
      <c r="R20" s="550"/>
      <c r="S20" s="550"/>
      <c r="T20" s="550"/>
      <c r="U20" s="550"/>
      <c r="V20" s="550"/>
      <c r="W20" s="550"/>
      <c r="X20" s="550"/>
      <c r="Y20" s="543"/>
      <c r="Z20" s="543"/>
      <c r="AA20" s="543"/>
      <c r="AB20" s="16"/>
      <c r="AF20" s="7" t="s">
        <v>4</v>
      </c>
    </row>
    <row r="21" spans="3:30" ht="18.75" customHeight="1">
      <c r="C21" s="12"/>
      <c r="D21" s="540" t="s">
        <v>119</v>
      </c>
      <c r="E21" s="540"/>
      <c r="F21" s="540"/>
      <c r="G21" s="540"/>
      <c r="H21" s="540"/>
      <c r="I21" s="540"/>
      <c r="J21" s="540"/>
      <c r="K21" s="540"/>
      <c r="L21" s="540"/>
      <c r="M21" s="13"/>
      <c r="N21" s="27"/>
      <c r="O21" s="541"/>
      <c r="P21" s="542"/>
      <c r="Q21" s="542"/>
      <c r="R21" s="542"/>
      <c r="S21" s="542"/>
      <c r="T21" s="542"/>
      <c r="U21" s="542"/>
      <c r="V21" s="542"/>
      <c r="W21" s="542"/>
      <c r="X21" s="542"/>
      <c r="Y21" s="543"/>
      <c r="Z21" s="543"/>
      <c r="AA21" s="543"/>
      <c r="AB21" s="16"/>
      <c r="AD21" s="7" t="s">
        <v>93</v>
      </c>
    </row>
    <row r="22" spans="3:52" ht="18.75" customHeight="1">
      <c r="C22" s="28"/>
      <c r="D22" s="32"/>
      <c r="E22" s="32"/>
      <c r="F22" s="544" t="s">
        <v>25</v>
      </c>
      <c r="G22" s="544"/>
      <c r="H22" s="544"/>
      <c r="I22" s="544"/>
      <c r="J22" s="544"/>
      <c r="K22" s="32"/>
      <c r="L22" s="32"/>
      <c r="M22" s="29"/>
      <c r="N22" s="30"/>
      <c r="O22" s="545"/>
      <c r="P22" s="545"/>
      <c r="Q22" s="33" t="s">
        <v>123</v>
      </c>
      <c r="R22" s="545"/>
      <c r="S22" s="545"/>
      <c r="T22" s="33" t="s">
        <v>66</v>
      </c>
      <c r="U22" s="33"/>
      <c r="V22" s="546" t="s">
        <v>128</v>
      </c>
      <c r="W22" s="546"/>
      <c r="X22" s="546"/>
      <c r="Y22" s="546"/>
      <c r="Z22" s="546"/>
      <c r="AA22" s="546"/>
      <c r="AB22" s="547"/>
      <c r="AF22" s="538" t="s">
        <v>129</v>
      </c>
      <c r="AG22" s="538"/>
      <c r="AH22" s="538"/>
      <c r="AI22" s="538"/>
      <c r="AJ22" s="538"/>
      <c r="AK22" s="538"/>
      <c r="AL22" s="538"/>
      <c r="AM22" s="538"/>
      <c r="AN22" s="538"/>
      <c r="AO22" s="538"/>
      <c r="AP22" s="539" t="str">
        <f>IF(ISBLANK(O19),"利用開始日が未入力",O19-21)</f>
        <v>利用開始日が未入力</v>
      </c>
      <c r="AQ22" s="539"/>
      <c r="AR22" s="539"/>
      <c r="AS22" s="539"/>
      <c r="AT22" s="539"/>
      <c r="AU22" s="539"/>
      <c r="AV22" s="539"/>
      <c r="AW22" s="539"/>
      <c r="AX22" s="538" t="s">
        <v>131</v>
      </c>
      <c r="AY22" s="538"/>
      <c r="AZ22" s="538"/>
    </row>
    <row r="23" ht="7.5" customHeight="1"/>
    <row r="24" spans="3:30" ht="18.75" customHeight="1">
      <c r="C24" s="34"/>
      <c r="D24" s="26"/>
      <c r="E24" s="26"/>
      <c r="F24" s="26"/>
      <c r="G24" s="26"/>
      <c r="H24" s="9"/>
      <c r="I24" s="10"/>
      <c r="J24" s="26"/>
      <c r="K24" s="26"/>
      <c r="L24" s="531" t="s">
        <v>29</v>
      </c>
      <c r="M24" s="531"/>
      <c r="N24" s="531"/>
      <c r="O24" s="531"/>
      <c r="P24" s="531"/>
      <c r="Q24" s="531"/>
      <c r="R24" s="531"/>
      <c r="S24" s="531"/>
      <c r="T24" s="26"/>
      <c r="U24" s="26"/>
      <c r="V24" s="9"/>
      <c r="W24" s="532" t="s">
        <v>132</v>
      </c>
      <c r="X24" s="533"/>
      <c r="Y24" s="532" t="s">
        <v>133</v>
      </c>
      <c r="Z24" s="533"/>
      <c r="AA24" s="532" t="s">
        <v>135</v>
      </c>
      <c r="AB24" s="534"/>
      <c r="AD24" s="7" t="s">
        <v>56</v>
      </c>
    </row>
    <row r="25" spans="3:30" ht="18.75" customHeight="1">
      <c r="C25" s="34"/>
      <c r="D25" s="35"/>
      <c r="E25" s="525" t="s">
        <v>138</v>
      </c>
      <c r="F25" s="525"/>
      <c r="G25" s="525"/>
      <c r="H25" s="18"/>
      <c r="I25" s="19"/>
      <c r="J25" s="535"/>
      <c r="K25" s="535"/>
      <c r="L25" s="535"/>
      <c r="M25" s="535"/>
      <c r="N25" s="535"/>
      <c r="O25" s="535"/>
      <c r="P25" s="535"/>
      <c r="Q25" s="535"/>
      <c r="R25" s="535"/>
      <c r="S25" s="517"/>
      <c r="T25" s="517"/>
      <c r="U25" s="517"/>
      <c r="V25" s="18"/>
      <c r="W25" s="536"/>
      <c r="X25" s="536"/>
      <c r="Y25" s="536"/>
      <c r="Z25" s="536"/>
      <c r="AA25" s="536"/>
      <c r="AB25" s="537"/>
      <c r="AD25" s="7" t="s">
        <v>139</v>
      </c>
    </row>
    <row r="26" spans="3:30" ht="18.75" customHeight="1">
      <c r="C26" s="34"/>
      <c r="D26" s="36"/>
      <c r="E26" s="510" t="s">
        <v>140</v>
      </c>
      <c r="F26" s="510"/>
      <c r="G26" s="510"/>
      <c r="H26" s="37"/>
      <c r="I26" s="38"/>
      <c r="J26" s="530"/>
      <c r="K26" s="530"/>
      <c r="L26" s="530"/>
      <c r="M26" s="530"/>
      <c r="N26" s="530"/>
      <c r="O26" s="530"/>
      <c r="P26" s="530"/>
      <c r="Q26" s="530"/>
      <c r="R26" s="530"/>
      <c r="S26" s="517"/>
      <c r="T26" s="517"/>
      <c r="U26" s="517"/>
      <c r="V26" s="37"/>
      <c r="W26" s="520"/>
      <c r="X26" s="520"/>
      <c r="Y26" s="520"/>
      <c r="Z26" s="520"/>
      <c r="AA26" s="520"/>
      <c r="AB26" s="521"/>
      <c r="AD26" s="7" t="s">
        <v>142</v>
      </c>
    </row>
    <row r="27" spans="3:32" ht="18.75" customHeight="1">
      <c r="C27" s="34"/>
      <c r="D27" s="36"/>
      <c r="E27" s="510" t="s">
        <v>109</v>
      </c>
      <c r="F27" s="510"/>
      <c r="G27" s="510"/>
      <c r="H27" s="37"/>
      <c r="I27" s="38"/>
      <c r="J27" s="530"/>
      <c r="K27" s="530"/>
      <c r="L27" s="530"/>
      <c r="M27" s="530"/>
      <c r="N27" s="530"/>
      <c r="O27" s="530"/>
      <c r="P27" s="530"/>
      <c r="Q27" s="530"/>
      <c r="R27" s="530"/>
      <c r="S27" s="517"/>
      <c r="T27" s="517"/>
      <c r="U27" s="517"/>
      <c r="V27" s="37"/>
      <c r="W27" s="520"/>
      <c r="X27" s="520"/>
      <c r="Y27" s="520"/>
      <c r="Z27" s="520"/>
      <c r="AA27" s="520"/>
      <c r="AB27" s="521"/>
      <c r="AF27" s="7" t="s">
        <v>143</v>
      </c>
    </row>
    <row r="28" spans="3:49" ht="18.75" customHeight="1">
      <c r="C28" s="34"/>
      <c r="D28" s="36"/>
      <c r="E28" s="510" t="s">
        <v>144</v>
      </c>
      <c r="F28" s="510"/>
      <c r="G28" s="510"/>
      <c r="H28" s="37"/>
      <c r="I28" s="38"/>
      <c r="J28" s="530"/>
      <c r="K28" s="530"/>
      <c r="L28" s="530"/>
      <c r="M28" s="530"/>
      <c r="N28" s="530"/>
      <c r="O28" s="530"/>
      <c r="P28" s="530"/>
      <c r="Q28" s="530"/>
      <c r="R28" s="530"/>
      <c r="S28" s="517"/>
      <c r="T28" s="517"/>
      <c r="U28" s="517"/>
      <c r="V28" s="37"/>
      <c r="W28" s="520"/>
      <c r="X28" s="520"/>
      <c r="Y28" s="520"/>
      <c r="Z28" s="520"/>
      <c r="AA28" s="520"/>
      <c r="AB28" s="521"/>
      <c r="AF28" s="8"/>
      <c r="AG28" s="26"/>
      <c r="AH28" s="9"/>
      <c r="AI28" s="10"/>
      <c r="AJ28" s="26"/>
      <c r="AK28" s="531" t="s">
        <v>29</v>
      </c>
      <c r="AL28" s="531"/>
      <c r="AM28" s="531"/>
      <c r="AN28" s="531"/>
      <c r="AO28" s="531"/>
      <c r="AP28" s="26"/>
      <c r="AQ28" s="9"/>
      <c r="AR28" s="532" t="s">
        <v>132</v>
      </c>
      <c r="AS28" s="533"/>
      <c r="AT28" s="532" t="s">
        <v>133</v>
      </c>
      <c r="AU28" s="533"/>
      <c r="AV28" s="532" t="s">
        <v>135</v>
      </c>
      <c r="AW28" s="534"/>
    </row>
    <row r="29" spans="3:49" ht="18.75" customHeight="1">
      <c r="C29" s="34"/>
      <c r="D29" s="36"/>
      <c r="E29" s="510" t="s">
        <v>145</v>
      </c>
      <c r="F29" s="510"/>
      <c r="G29" s="510"/>
      <c r="H29" s="37"/>
      <c r="I29" s="38"/>
      <c r="J29" s="530"/>
      <c r="K29" s="530"/>
      <c r="L29" s="530"/>
      <c r="M29" s="530"/>
      <c r="N29" s="530"/>
      <c r="O29" s="530"/>
      <c r="P29" s="530"/>
      <c r="Q29" s="530"/>
      <c r="R29" s="530"/>
      <c r="S29" s="517"/>
      <c r="T29" s="517"/>
      <c r="U29" s="517"/>
      <c r="V29" s="37"/>
      <c r="W29" s="520"/>
      <c r="X29" s="520"/>
      <c r="Y29" s="520"/>
      <c r="Z29" s="520"/>
      <c r="AA29" s="520"/>
      <c r="AB29" s="521"/>
      <c r="AF29" s="524" t="s">
        <v>138</v>
      </c>
      <c r="AG29" s="525"/>
      <c r="AH29" s="526"/>
      <c r="AI29" s="19"/>
      <c r="AJ29" s="527" t="s">
        <v>151</v>
      </c>
      <c r="AK29" s="527"/>
      <c r="AL29" s="527"/>
      <c r="AM29" s="527"/>
      <c r="AN29" s="527"/>
      <c r="AO29" s="527"/>
      <c r="AP29" s="527"/>
      <c r="AQ29" s="18"/>
      <c r="AR29" s="528"/>
      <c r="AS29" s="528"/>
      <c r="AT29" s="528" t="s">
        <v>127</v>
      </c>
      <c r="AU29" s="528"/>
      <c r="AV29" s="528" t="s">
        <v>127</v>
      </c>
      <c r="AW29" s="529"/>
    </row>
    <row r="30" spans="3:49" ht="18.75" customHeight="1">
      <c r="C30" s="34"/>
      <c r="D30" s="36"/>
      <c r="E30" s="510" t="s">
        <v>154</v>
      </c>
      <c r="F30" s="510"/>
      <c r="G30" s="510"/>
      <c r="H30" s="37"/>
      <c r="I30" s="38"/>
      <c r="J30" s="530"/>
      <c r="K30" s="530"/>
      <c r="L30" s="530"/>
      <c r="M30" s="530"/>
      <c r="N30" s="530"/>
      <c r="O30" s="530"/>
      <c r="P30" s="530"/>
      <c r="Q30" s="530"/>
      <c r="R30" s="530"/>
      <c r="S30" s="517"/>
      <c r="T30" s="517"/>
      <c r="U30" s="517"/>
      <c r="V30" s="37"/>
      <c r="W30" s="520"/>
      <c r="X30" s="520"/>
      <c r="Y30" s="520"/>
      <c r="Z30" s="520"/>
      <c r="AA30" s="520"/>
      <c r="AB30" s="521"/>
      <c r="AF30" s="509" t="s">
        <v>140</v>
      </c>
      <c r="AG30" s="510"/>
      <c r="AH30" s="511"/>
      <c r="AI30" s="38"/>
      <c r="AJ30" s="522" t="s">
        <v>157</v>
      </c>
      <c r="AK30" s="522"/>
      <c r="AL30" s="522"/>
      <c r="AM30" s="522"/>
      <c r="AN30" s="522"/>
      <c r="AO30" s="522"/>
      <c r="AP30" s="522"/>
      <c r="AQ30" s="37"/>
      <c r="AR30" s="513" t="s">
        <v>127</v>
      </c>
      <c r="AS30" s="513"/>
      <c r="AT30" s="513" t="s">
        <v>127</v>
      </c>
      <c r="AU30" s="513"/>
      <c r="AV30" s="513" t="s">
        <v>127</v>
      </c>
      <c r="AW30" s="514"/>
    </row>
    <row r="31" spans="3:49" ht="18.75" customHeight="1">
      <c r="C31" s="34"/>
      <c r="D31" s="36"/>
      <c r="E31" s="510" t="s">
        <v>158</v>
      </c>
      <c r="F31" s="510"/>
      <c r="G31" s="510"/>
      <c r="H31" s="37"/>
      <c r="I31" s="38"/>
      <c r="J31" s="523"/>
      <c r="K31" s="523"/>
      <c r="L31" s="523"/>
      <c r="M31" s="523"/>
      <c r="N31" s="523"/>
      <c r="O31" s="523"/>
      <c r="P31" s="523"/>
      <c r="Q31" s="523"/>
      <c r="R31" s="523"/>
      <c r="S31" s="517"/>
      <c r="T31" s="517"/>
      <c r="U31" s="517"/>
      <c r="V31" s="37"/>
      <c r="W31" s="520"/>
      <c r="X31" s="520"/>
      <c r="Y31" s="520"/>
      <c r="Z31" s="520"/>
      <c r="AA31" s="520"/>
      <c r="AB31" s="521"/>
      <c r="AF31" s="509" t="s">
        <v>109</v>
      </c>
      <c r="AG31" s="510"/>
      <c r="AH31" s="511"/>
      <c r="AI31" s="38"/>
      <c r="AJ31" s="522" t="s">
        <v>159</v>
      </c>
      <c r="AK31" s="522"/>
      <c r="AL31" s="522"/>
      <c r="AM31" s="522"/>
      <c r="AN31" s="522"/>
      <c r="AO31" s="522"/>
      <c r="AP31" s="522"/>
      <c r="AQ31" s="37"/>
      <c r="AR31" s="513" t="s">
        <v>127</v>
      </c>
      <c r="AS31" s="513"/>
      <c r="AT31" s="513" t="s">
        <v>127</v>
      </c>
      <c r="AU31" s="513"/>
      <c r="AV31" s="513"/>
      <c r="AW31" s="514"/>
    </row>
    <row r="32" spans="3:49" ht="18.75" customHeight="1">
      <c r="C32" s="34"/>
      <c r="D32" s="36"/>
      <c r="E32" s="510" t="s">
        <v>161</v>
      </c>
      <c r="F32" s="510"/>
      <c r="G32" s="510"/>
      <c r="H32" s="37"/>
      <c r="I32" s="38"/>
      <c r="J32" s="523"/>
      <c r="K32" s="523"/>
      <c r="L32" s="523"/>
      <c r="M32" s="523"/>
      <c r="N32" s="523"/>
      <c r="O32" s="523"/>
      <c r="P32" s="523"/>
      <c r="Q32" s="523"/>
      <c r="R32" s="523"/>
      <c r="S32" s="517"/>
      <c r="T32" s="517"/>
      <c r="U32" s="517"/>
      <c r="V32" s="37"/>
      <c r="W32" s="520"/>
      <c r="X32" s="520"/>
      <c r="Y32" s="520"/>
      <c r="Z32" s="520"/>
      <c r="AA32" s="520"/>
      <c r="AB32" s="521"/>
      <c r="AF32" s="509" t="s">
        <v>144</v>
      </c>
      <c r="AG32" s="510"/>
      <c r="AH32" s="511"/>
      <c r="AI32" s="38"/>
      <c r="AJ32" s="512"/>
      <c r="AK32" s="512"/>
      <c r="AL32" s="512"/>
      <c r="AM32" s="512"/>
      <c r="AN32" s="512"/>
      <c r="AO32" s="512"/>
      <c r="AP32" s="512"/>
      <c r="AQ32" s="37"/>
      <c r="AR32" s="513"/>
      <c r="AS32" s="513"/>
      <c r="AT32" s="513"/>
      <c r="AU32" s="513"/>
      <c r="AV32" s="513"/>
      <c r="AW32" s="514"/>
    </row>
    <row r="33" spans="3:49" ht="18.75" customHeight="1">
      <c r="C33" s="34"/>
      <c r="D33" s="22"/>
      <c r="E33" s="515" t="s">
        <v>165</v>
      </c>
      <c r="F33" s="515"/>
      <c r="G33" s="515"/>
      <c r="H33" s="39"/>
      <c r="I33" s="23"/>
      <c r="J33" s="516"/>
      <c r="K33" s="516"/>
      <c r="L33" s="516"/>
      <c r="M33" s="516"/>
      <c r="N33" s="516"/>
      <c r="O33" s="516"/>
      <c r="P33" s="516"/>
      <c r="Q33" s="516"/>
      <c r="R33" s="516"/>
      <c r="S33" s="517"/>
      <c r="T33" s="517"/>
      <c r="U33" s="517"/>
      <c r="V33" s="39"/>
      <c r="W33" s="518"/>
      <c r="X33" s="518"/>
      <c r="Y33" s="518"/>
      <c r="Z33" s="518"/>
      <c r="AA33" s="518"/>
      <c r="AB33" s="519"/>
      <c r="AF33" s="509" t="s">
        <v>145</v>
      </c>
      <c r="AG33" s="510"/>
      <c r="AH33" s="511"/>
      <c r="AI33" s="38"/>
      <c r="AJ33" s="512"/>
      <c r="AK33" s="512"/>
      <c r="AL33" s="512"/>
      <c r="AM33" s="512"/>
      <c r="AN33" s="512"/>
      <c r="AO33" s="512"/>
      <c r="AP33" s="512"/>
      <c r="AQ33" s="37"/>
      <c r="AR33" s="513"/>
      <c r="AS33" s="513"/>
      <c r="AT33" s="513"/>
      <c r="AU33" s="513"/>
      <c r="AV33" s="513"/>
      <c r="AW33" s="514"/>
    </row>
    <row r="34" ht="13.5" customHeight="1"/>
  </sheetData>
  <sheetProtection/>
  <mergeCells count="136">
    <mergeCell ref="D2:L2"/>
    <mergeCell ref="O2:AJ2"/>
    <mergeCell ref="D3:L3"/>
    <mergeCell ref="N3:O3"/>
    <mergeCell ref="P3:T3"/>
    <mergeCell ref="X3:AF3"/>
    <mergeCell ref="AN3:AS3"/>
    <mergeCell ref="D4:L4"/>
    <mergeCell ref="O4:AJ4"/>
    <mergeCell ref="E5:M5"/>
    <mergeCell ref="R5:AJ5"/>
    <mergeCell ref="AN5:AT5"/>
    <mergeCell ref="D7:L7"/>
    <mergeCell ref="O7:R7"/>
    <mergeCell ref="U7:AA7"/>
    <mergeCell ref="D8:L8"/>
    <mergeCell ref="O8:AA8"/>
    <mergeCell ref="D9:L9"/>
    <mergeCell ref="O9:AA9"/>
    <mergeCell ref="D10:L10"/>
    <mergeCell ref="O10:AA10"/>
    <mergeCell ref="D11:L11"/>
    <mergeCell ref="O11:AA11"/>
    <mergeCell ref="D12:L12"/>
    <mergeCell ref="O12:AA12"/>
    <mergeCell ref="D13:L13"/>
    <mergeCell ref="O13:AA13"/>
    <mergeCell ref="D15:L15"/>
    <mergeCell ref="O15:AK15"/>
    <mergeCell ref="D16:L16"/>
    <mergeCell ref="O16:AK16"/>
    <mergeCell ref="D17:L17"/>
    <mergeCell ref="O17:AK17"/>
    <mergeCell ref="D19:L19"/>
    <mergeCell ref="O19:X19"/>
    <mergeCell ref="Y19:AA19"/>
    <mergeCell ref="D20:L20"/>
    <mergeCell ref="O20:X20"/>
    <mergeCell ref="Y20:AA20"/>
    <mergeCell ref="D21:L21"/>
    <mergeCell ref="O21:X21"/>
    <mergeCell ref="Y21:AA21"/>
    <mergeCell ref="F22:J22"/>
    <mergeCell ref="O22:P22"/>
    <mergeCell ref="R22:S22"/>
    <mergeCell ref="V22:AB22"/>
    <mergeCell ref="AF22:AO22"/>
    <mergeCell ref="AP22:AW22"/>
    <mergeCell ref="AX22:AZ22"/>
    <mergeCell ref="L24:S24"/>
    <mergeCell ref="W24:X24"/>
    <mergeCell ref="Y24:Z24"/>
    <mergeCell ref="AA24:AB24"/>
    <mergeCell ref="E25:G25"/>
    <mergeCell ref="J25:R25"/>
    <mergeCell ref="S25:U25"/>
    <mergeCell ref="W25:X25"/>
    <mergeCell ref="Y25:Z25"/>
    <mergeCell ref="AA25:AB25"/>
    <mergeCell ref="E26:G26"/>
    <mergeCell ref="J26:R26"/>
    <mergeCell ref="S26:U26"/>
    <mergeCell ref="W26:X26"/>
    <mergeCell ref="Y26:Z26"/>
    <mergeCell ref="AA26:AB26"/>
    <mergeCell ref="AA28:AB28"/>
    <mergeCell ref="E27:G27"/>
    <mergeCell ref="J27:R27"/>
    <mergeCell ref="S27:U27"/>
    <mergeCell ref="W27:X27"/>
    <mergeCell ref="Y27:Z27"/>
    <mergeCell ref="AA27:AB27"/>
    <mergeCell ref="AR28:AS28"/>
    <mergeCell ref="AT28:AU28"/>
    <mergeCell ref="AV28:AW28"/>
    <mergeCell ref="E29:G29"/>
    <mergeCell ref="J29:R29"/>
    <mergeCell ref="S29:U29"/>
    <mergeCell ref="W29:X29"/>
    <mergeCell ref="Y29:Z29"/>
    <mergeCell ref="AA29:AB29"/>
    <mergeCell ref="E28:G28"/>
    <mergeCell ref="E30:G30"/>
    <mergeCell ref="J30:R30"/>
    <mergeCell ref="S30:U30"/>
    <mergeCell ref="W30:X30"/>
    <mergeCell ref="Y30:Z30"/>
    <mergeCell ref="AK28:AO28"/>
    <mergeCell ref="J28:R28"/>
    <mergeCell ref="S28:U28"/>
    <mergeCell ref="W28:X28"/>
    <mergeCell ref="Y28:Z28"/>
    <mergeCell ref="AV30:AW30"/>
    <mergeCell ref="AF29:AH29"/>
    <mergeCell ref="AJ29:AP29"/>
    <mergeCell ref="AR29:AS29"/>
    <mergeCell ref="AT29:AU29"/>
    <mergeCell ref="AV29:AW29"/>
    <mergeCell ref="AA31:AB31"/>
    <mergeCell ref="AA30:AB30"/>
    <mergeCell ref="AF30:AH30"/>
    <mergeCell ref="AJ30:AP30"/>
    <mergeCell ref="AR30:AS30"/>
    <mergeCell ref="AT30:AU30"/>
    <mergeCell ref="E32:G32"/>
    <mergeCell ref="J32:R32"/>
    <mergeCell ref="S32:U32"/>
    <mergeCell ref="W32:X32"/>
    <mergeCell ref="Y32:Z32"/>
    <mergeCell ref="E31:G31"/>
    <mergeCell ref="J31:R31"/>
    <mergeCell ref="S31:U31"/>
    <mergeCell ref="W31:X31"/>
    <mergeCell ref="Y31:Z31"/>
    <mergeCell ref="AV32:AW32"/>
    <mergeCell ref="AF31:AH31"/>
    <mergeCell ref="AJ31:AP31"/>
    <mergeCell ref="AR31:AS31"/>
    <mergeCell ref="AT31:AU31"/>
    <mergeCell ref="AV31:AW31"/>
    <mergeCell ref="AA33:AB33"/>
    <mergeCell ref="AA32:AB32"/>
    <mergeCell ref="AF32:AH32"/>
    <mergeCell ref="AJ32:AP32"/>
    <mergeCell ref="AR32:AS32"/>
    <mergeCell ref="AT32:AU32"/>
    <mergeCell ref="AF33:AH33"/>
    <mergeCell ref="AJ33:AP33"/>
    <mergeCell ref="AR33:AS33"/>
    <mergeCell ref="AT33:AU33"/>
    <mergeCell ref="AV33:AW33"/>
    <mergeCell ref="E33:G33"/>
    <mergeCell ref="J33:R33"/>
    <mergeCell ref="S33:U33"/>
    <mergeCell ref="W33:X33"/>
    <mergeCell ref="Y33:Z33"/>
  </mergeCells>
  <conditionalFormatting sqref="Y19:AA19">
    <cfRule type="cellIs" priority="1" dxfId="14" operator="lessThanOrEqual" stopIfTrue="1">
      <formula>0</formula>
    </cfRule>
  </conditionalFormatting>
  <conditionalFormatting sqref="J25:R25">
    <cfRule type="cellIs" priority="2" dxfId="14" operator="equal" stopIfTrue="1">
      <formula>0</formula>
    </cfRule>
  </conditionalFormatting>
  <printOptions/>
  <pageMargins left="0.75" right="0.75" top="0.88" bottom="0.4" header="0.512" footer="0.21"/>
  <pageSetup horizontalDpi="600" verticalDpi="600" orientation="landscape" paperSize="9" scale="98" r:id="rId1"/>
  <headerFooter alignWithMargins="0">
    <oddHeader>&amp;R&amp;A</oddHeader>
  </headerFooter>
</worksheet>
</file>

<file path=xl/worksheets/sheet20.xml><?xml version="1.0" encoding="utf-8"?>
<worksheet xmlns="http://schemas.openxmlformats.org/spreadsheetml/2006/main" xmlns:r="http://schemas.openxmlformats.org/officeDocument/2006/relationships">
  <dimension ref="A1:L42"/>
  <sheetViews>
    <sheetView showGridLines="0" zoomScale="70" zoomScaleNormal="70" zoomScalePageLayoutView="0" workbookViewId="0" topLeftCell="A1">
      <selection activeCell="A1" sqref="A1:A28"/>
    </sheetView>
  </sheetViews>
  <sheetFormatPr defaultColWidth="9.00390625" defaultRowHeight="13.5"/>
  <cols>
    <col min="1" max="1" width="13.125" style="379" customWidth="1"/>
    <col min="2" max="5" width="30.625" style="379" customWidth="1"/>
    <col min="6" max="6" width="10.25390625" style="379" customWidth="1"/>
    <col min="7" max="7" width="9.00390625" style="379" bestFit="1" customWidth="1"/>
    <col min="8" max="16384" width="9.00390625" style="379" customWidth="1"/>
  </cols>
  <sheetData>
    <row r="1" spans="1:5" ht="30.75" customHeight="1">
      <c r="A1" s="1002"/>
      <c r="B1" s="1003" t="s">
        <v>622</v>
      </c>
      <c r="C1" s="1003"/>
      <c r="D1" s="1003"/>
      <c r="E1" s="1003"/>
    </row>
    <row r="2" spans="1:5" ht="12.75">
      <c r="A2" s="1002"/>
      <c r="B2" s="1003"/>
      <c r="C2" s="1003"/>
      <c r="D2" s="1003"/>
      <c r="E2" s="1003"/>
    </row>
    <row r="3" spans="1:5" ht="12.75">
      <c r="A3" s="1002"/>
      <c r="B3" s="1004" t="s">
        <v>652</v>
      </c>
      <c r="C3" s="1004"/>
      <c r="D3" s="1004"/>
      <c r="E3" s="1004"/>
    </row>
    <row r="4" spans="1:5" ht="13.5" customHeight="1">
      <c r="A4" s="1002"/>
      <c r="B4" s="1004"/>
      <c r="C4" s="1004"/>
      <c r="D4" s="1004"/>
      <c r="E4" s="1004"/>
    </row>
    <row r="5" spans="1:5" ht="6.75" customHeight="1">
      <c r="A5" s="1002"/>
      <c r="B5" s="383" t="s">
        <v>394</v>
      </c>
      <c r="C5" s="383"/>
      <c r="D5" s="383"/>
      <c r="E5" s="383"/>
    </row>
    <row r="6" spans="1:5" ht="25.5" customHeight="1">
      <c r="A6" s="1002"/>
      <c r="B6" s="1005" t="s">
        <v>533</v>
      </c>
      <c r="C6" s="1005"/>
      <c r="D6" s="1005"/>
      <c r="E6" s="1005"/>
    </row>
    <row r="7" spans="1:5" ht="9" customHeight="1">
      <c r="A7" s="1002"/>
      <c r="B7" s="384"/>
      <c r="C7" s="384"/>
      <c r="D7" s="384"/>
      <c r="E7" s="384"/>
    </row>
    <row r="8" spans="1:5" ht="25.5" customHeight="1">
      <c r="A8" s="1002"/>
      <c r="B8" s="1005" t="s">
        <v>662</v>
      </c>
      <c r="C8" s="1005"/>
      <c r="D8" s="1005"/>
      <c r="E8" s="1005"/>
    </row>
    <row r="9" spans="1:5" ht="19.5" customHeight="1">
      <c r="A9" s="1002"/>
      <c r="B9" s="383"/>
      <c r="C9" s="383"/>
      <c r="D9" s="383"/>
      <c r="E9" s="383"/>
    </row>
    <row r="10" spans="1:12" ht="13.5" customHeight="1">
      <c r="A10" s="1002"/>
      <c r="B10" s="383"/>
      <c r="F10" s="405"/>
      <c r="H10" s="385"/>
      <c r="I10" s="385"/>
      <c r="J10" s="385"/>
      <c r="K10" s="385"/>
      <c r="L10" s="385"/>
    </row>
    <row r="11" spans="1:12" ht="49.5" customHeight="1">
      <c r="A11" s="1002"/>
      <c r="B11" s="1006" t="s">
        <v>309</v>
      </c>
      <c r="C11" s="1006"/>
      <c r="D11" s="1006"/>
      <c r="E11" s="1006"/>
      <c r="F11" s="405"/>
      <c r="H11" s="997"/>
      <c r="I11" s="997"/>
      <c r="J11" s="997"/>
      <c r="K11" s="997"/>
      <c r="L11" s="997"/>
    </row>
    <row r="12" spans="1:12" ht="49.5" customHeight="1">
      <c r="A12" s="1002"/>
      <c r="B12" s="998"/>
      <c r="C12" s="998"/>
      <c r="D12" s="1000"/>
      <c r="E12" s="1000"/>
      <c r="H12" s="997"/>
      <c r="I12" s="997"/>
      <c r="J12" s="997"/>
      <c r="K12" s="997"/>
      <c r="L12" s="997"/>
    </row>
    <row r="13" spans="1:5" ht="49.5" customHeight="1">
      <c r="A13" s="1002"/>
      <c r="B13" s="998"/>
      <c r="C13" s="998"/>
      <c r="D13" s="1000"/>
      <c r="E13" s="1000"/>
    </row>
    <row r="14" spans="1:5" ht="49.5" customHeight="1">
      <c r="A14" s="1002"/>
      <c r="B14" s="998"/>
      <c r="C14" s="998"/>
      <c r="D14" s="1000"/>
      <c r="E14" s="1000"/>
    </row>
    <row r="15" spans="1:5" ht="49.5" customHeight="1">
      <c r="A15" s="1002"/>
      <c r="B15" s="999"/>
      <c r="C15" s="999"/>
      <c r="D15" s="1000"/>
      <c r="E15" s="1000"/>
    </row>
    <row r="16" spans="1:5" s="380" customFormat="1" ht="15" customHeight="1">
      <c r="A16" s="1002"/>
      <c r="B16" s="386" t="s">
        <v>626</v>
      </c>
      <c r="C16" s="386" t="s">
        <v>628</v>
      </c>
      <c r="D16" s="386" t="s">
        <v>562</v>
      </c>
      <c r="E16" s="386" t="s">
        <v>630</v>
      </c>
    </row>
    <row r="17" spans="1:5" s="381" customFormat="1" ht="49.5" customHeight="1">
      <c r="A17" s="1002"/>
      <c r="B17" s="406" t="s">
        <v>314</v>
      </c>
      <c r="C17" s="406" t="s">
        <v>314</v>
      </c>
      <c r="D17" s="407" t="s">
        <v>631</v>
      </c>
      <c r="E17" s="407" t="s">
        <v>9</v>
      </c>
    </row>
    <row r="18" spans="1:5" s="380" customFormat="1" ht="15" customHeight="1">
      <c r="A18" s="1002"/>
      <c r="B18" s="386" t="s">
        <v>632</v>
      </c>
      <c r="C18" s="386" t="s">
        <v>189</v>
      </c>
      <c r="D18" s="386" t="s">
        <v>633</v>
      </c>
      <c r="E18" s="386" t="s">
        <v>634</v>
      </c>
    </row>
    <row r="19" spans="1:5" s="381" customFormat="1" ht="49.5" customHeight="1">
      <c r="A19" s="1002"/>
      <c r="B19" s="406" t="s">
        <v>314</v>
      </c>
      <c r="C19" s="406" t="s">
        <v>314</v>
      </c>
      <c r="D19" s="406" t="s">
        <v>314</v>
      </c>
      <c r="E19" s="406" t="s">
        <v>314</v>
      </c>
    </row>
    <row r="20" spans="1:5" s="380" customFormat="1" ht="15" customHeight="1">
      <c r="A20" s="1002"/>
      <c r="B20" s="386" t="s">
        <v>104</v>
      </c>
      <c r="C20" s="386" t="s">
        <v>253</v>
      </c>
      <c r="D20" s="386" t="s">
        <v>635</v>
      </c>
      <c r="E20" s="386" t="s">
        <v>365</v>
      </c>
    </row>
    <row r="21" spans="1:5" s="381" customFormat="1" ht="49.5" customHeight="1">
      <c r="A21" s="1002"/>
      <c r="B21" s="406" t="s">
        <v>314</v>
      </c>
      <c r="C21" s="406" t="s">
        <v>314</v>
      </c>
      <c r="D21" s="406" t="s">
        <v>314</v>
      </c>
      <c r="E21" s="406" t="s">
        <v>314</v>
      </c>
    </row>
    <row r="22" spans="1:5" s="380" customFormat="1" ht="15" customHeight="1">
      <c r="A22" s="1002"/>
      <c r="B22" s="386" t="s">
        <v>547</v>
      </c>
      <c r="C22" s="386" t="s">
        <v>636</v>
      </c>
      <c r="D22" s="386" t="s">
        <v>637</v>
      </c>
      <c r="E22" s="386" t="s">
        <v>579</v>
      </c>
    </row>
    <row r="23" spans="1:5" s="381" customFormat="1" ht="49.5" customHeight="1">
      <c r="A23" s="1002"/>
      <c r="B23" s="406" t="s">
        <v>314</v>
      </c>
      <c r="C23" s="406" t="s">
        <v>314</v>
      </c>
      <c r="D23" s="406" t="s">
        <v>314</v>
      </c>
      <c r="E23" s="406" t="s">
        <v>314</v>
      </c>
    </row>
    <row r="24" spans="1:5" s="380" customFormat="1" ht="15" customHeight="1">
      <c r="A24" s="1002"/>
      <c r="B24" s="386" t="s">
        <v>509</v>
      </c>
      <c r="C24" s="386"/>
      <c r="D24" s="386" t="s">
        <v>642</v>
      </c>
      <c r="E24" s="386" t="s">
        <v>663</v>
      </c>
    </row>
    <row r="25" spans="1:5" s="381" customFormat="1" ht="49.5" customHeight="1">
      <c r="A25" s="1002"/>
      <c r="B25" s="408"/>
      <c r="C25" s="408"/>
      <c r="D25" s="409" t="s">
        <v>643</v>
      </c>
      <c r="E25" s="410" t="s">
        <v>314</v>
      </c>
    </row>
    <row r="26" spans="1:5" ht="49.5" customHeight="1">
      <c r="A26" s="1002"/>
      <c r="B26" s="411"/>
      <c r="C26" s="392"/>
      <c r="D26" s="392"/>
      <c r="E26" s="412"/>
    </row>
    <row r="27" spans="1:5" ht="15" customHeight="1">
      <c r="A27" s="1002"/>
      <c r="B27" s="395" t="s">
        <v>367</v>
      </c>
      <c r="C27" s="395" t="s">
        <v>645</v>
      </c>
      <c r="D27" s="395" t="s">
        <v>438</v>
      </c>
      <c r="E27" s="395" t="s">
        <v>646</v>
      </c>
    </row>
    <row r="28" spans="1:5" ht="49.5" customHeight="1">
      <c r="A28" s="1002"/>
      <c r="B28" s="396" t="s">
        <v>647</v>
      </c>
      <c r="C28" s="396" t="s">
        <v>647</v>
      </c>
      <c r="D28" s="396" t="s">
        <v>647</v>
      </c>
      <c r="E28" s="396" t="s">
        <v>647</v>
      </c>
    </row>
    <row r="29" spans="1:5" ht="49.5" customHeight="1">
      <c r="A29" s="382"/>
      <c r="B29" s="413"/>
      <c r="C29" s="413"/>
      <c r="D29" s="413"/>
      <c r="E29" s="413"/>
    </row>
    <row r="32" spans="1:6" ht="19.5" customHeight="1">
      <c r="A32" s="397"/>
      <c r="B32" s="397"/>
      <c r="C32" s="397"/>
      <c r="D32" s="397"/>
      <c r="E32" s="397"/>
      <c r="F32" s="397"/>
    </row>
    <row r="33" spans="1:6" ht="19.5" customHeight="1">
      <c r="A33" s="996" t="s">
        <v>648</v>
      </c>
      <c r="B33" s="996"/>
      <c r="C33" s="996"/>
      <c r="D33" s="996"/>
      <c r="E33" s="996"/>
      <c r="F33" s="996"/>
    </row>
    <row r="34" spans="1:6" ht="19.5" customHeight="1">
      <c r="A34" s="398"/>
      <c r="B34" s="398"/>
      <c r="C34" s="398"/>
      <c r="D34" s="398"/>
      <c r="E34" s="398"/>
      <c r="F34" s="398"/>
    </row>
    <row r="35" spans="1:6" ht="19.5" customHeight="1">
      <c r="A35" s="996" t="s">
        <v>503</v>
      </c>
      <c r="B35" s="996"/>
      <c r="C35" s="996"/>
      <c r="D35" s="996"/>
      <c r="E35" s="996"/>
      <c r="F35" s="996"/>
    </row>
    <row r="36" spans="1:6" ht="19.5" customHeight="1">
      <c r="A36" s="996" t="s">
        <v>649</v>
      </c>
      <c r="B36" s="996"/>
      <c r="C36" s="996"/>
      <c r="D36" s="996"/>
      <c r="E36" s="996"/>
      <c r="F36" s="996"/>
    </row>
    <row r="37" spans="1:6" ht="19.5" customHeight="1">
      <c r="A37" s="996"/>
      <c r="B37" s="996"/>
      <c r="C37" s="996"/>
      <c r="D37" s="996"/>
      <c r="E37" s="996"/>
      <c r="F37" s="996"/>
    </row>
    <row r="38" spans="1:6" ht="19.5" customHeight="1">
      <c r="A38" s="996"/>
      <c r="B38" s="996"/>
      <c r="C38" s="996"/>
      <c r="D38" s="996"/>
      <c r="E38" s="996"/>
      <c r="F38" s="996"/>
    </row>
    <row r="39" spans="1:6" ht="19.5" customHeight="1">
      <c r="A39" s="996" t="s">
        <v>503</v>
      </c>
      <c r="B39" s="996"/>
      <c r="C39" s="996"/>
      <c r="D39" s="996"/>
      <c r="E39" s="996"/>
      <c r="F39" s="996"/>
    </row>
    <row r="40" spans="1:6" ht="19.5" customHeight="1">
      <c r="A40" s="996" t="s">
        <v>651</v>
      </c>
      <c r="B40" s="996"/>
      <c r="C40" s="996"/>
      <c r="D40" s="996"/>
      <c r="E40" s="996"/>
      <c r="F40" s="996"/>
    </row>
    <row r="41" spans="1:6" ht="19.5" customHeight="1">
      <c r="A41" s="398"/>
      <c r="B41" s="398"/>
      <c r="C41" s="398"/>
      <c r="D41" s="398"/>
      <c r="E41" s="398"/>
      <c r="F41" s="398"/>
    </row>
    <row r="42" spans="1:6" ht="19.5" customHeight="1">
      <c r="A42" s="996"/>
      <c r="B42" s="996"/>
      <c r="C42" s="996"/>
      <c r="D42" s="996"/>
      <c r="E42" s="996"/>
      <c r="F42" s="996"/>
    </row>
  </sheetData>
  <sheetProtection/>
  <mergeCells count="19">
    <mergeCell ref="B8:E8"/>
    <mergeCell ref="B11:E11"/>
    <mergeCell ref="H11:I12"/>
    <mergeCell ref="J11:K12"/>
    <mergeCell ref="L11:L12"/>
    <mergeCell ref="B12:C15"/>
    <mergeCell ref="D12:E15"/>
    <mergeCell ref="A33:F33"/>
    <mergeCell ref="A1:A28"/>
    <mergeCell ref="B1:E2"/>
    <mergeCell ref="B3:E4"/>
    <mergeCell ref="B6:E6"/>
    <mergeCell ref="A42:F42"/>
    <mergeCell ref="A35:F35"/>
    <mergeCell ref="A36:F36"/>
    <mergeCell ref="A37:F37"/>
    <mergeCell ref="A38:F38"/>
    <mergeCell ref="A39:F39"/>
    <mergeCell ref="A40:F40"/>
  </mergeCells>
  <printOptions/>
  <pageMargins left="0.32" right="0.23" top="0.35" bottom="0.3" header="0.3" footer="0.25"/>
  <pageSetup horizontalDpi="600" verticalDpi="600" orientation="portrait" paperSize="9" scale="67" r:id="rId2"/>
  <drawing r:id="rId1"/>
</worksheet>
</file>

<file path=xl/worksheets/sheet21.xml><?xml version="1.0" encoding="utf-8"?>
<worksheet xmlns="http://schemas.openxmlformats.org/spreadsheetml/2006/main" xmlns:r="http://schemas.openxmlformats.org/officeDocument/2006/relationships">
  <dimension ref="A1:L39"/>
  <sheetViews>
    <sheetView showGridLines="0" zoomScale="70" zoomScaleNormal="70" zoomScalePageLayoutView="0" workbookViewId="0" topLeftCell="A22">
      <selection activeCell="H34" sqref="H34:J34"/>
    </sheetView>
  </sheetViews>
  <sheetFormatPr defaultColWidth="9.00390625" defaultRowHeight="13.5"/>
  <cols>
    <col min="1" max="1" width="13.125" style="379" customWidth="1"/>
    <col min="2" max="5" width="30.625" style="379" customWidth="1"/>
    <col min="6" max="6" width="10.25390625" style="379" customWidth="1"/>
    <col min="7" max="7" width="9.00390625" style="379" bestFit="1" customWidth="1"/>
    <col min="8" max="16384" width="9.00390625" style="379" customWidth="1"/>
  </cols>
  <sheetData>
    <row r="1" spans="1:5" ht="30.75" customHeight="1">
      <c r="A1" s="1002"/>
      <c r="B1" s="1003" t="s">
        <v>622</v>
      </c>
      <c r="C1" s="1003"/>
      <c r="D1" s="1003"/>
      <c r="E1" s="1003"/>
    </row>
    <row r="2" spans="1:5" ht="16.5" customHeight="1">
      <c r="A2" s="1002"/>
      <c r="B2" s="1003"/>
      <c r="C2" s="1003"/>
      <c r="D2" s="1003"/>
      <c r="E2" s="1003"/>
    </row>
    <row r="3" spans="1:5" ht="12.75">
      <c r="A3" s="1002"/>
      <c r="B3" s="1004" t="s">
        <v>652</v>
      </c>
      <c r="C3" s="1004"/>
      <c r="D3" s="1004"/>
      <c r="E3" s="1004"/>
    </row>
    <row r="4" spans="1:5" ht="13.5" customHeight="1">
      <c r="A4" s="1002"/>
      <c r="B4" s="1004"/>
      <c r="C4" s="1004"/>
      <c r="D4" s="1004"/>
      <c r="E4" s="1004"/>
    </row>
    <row r="5" spans="1:5" ht="6" customHeight="1">
      <c r="A5" s="1002"/>
      <c r="B5" s="383" t="s">
        <v>394</v>
      </c>
      <c r="C5" s="383"/>
      <c r="D5" s="383"/>
      <c r="E5" s="383"/>
    </row>
    <row r="6" spans="1:5" ht="28.5" customHeight="1">
      <c r="A6" s="1002"/>
      <c r="B6" s="1005" t="s">
        <v>654</v>
      </c>
      <c r="C6" s="1005"/>
      <c r="D6" s="1005"/>
      <c r="E6" s="1005"/>
    </row>
    <row r="7" spans="1:5" ht="6.75" customHeight="1">
      <c r="A7" s="1002"/>
      <c r="B7" s="384"/>
      <c r="C7" s="384"/>
      <c r="D7" s="384"/>
      <c r="E7" s="384"/>
    </row>
    <row r="8" spans="1:5" ht="28.5" customHeight="1">
      <c r="A8" s="1002"/>
      <c r="B8" s="1005" t="s">
        <v>490</v>
      </c>
      <c r="C8" s="1005"/>
      <c r="D8" s="1005"/>
      <c r="E8" s="1005"/>
    </row>
    <row r="9" spans="1:5" ht="19.5" customHeight="1">
      <c r="A9" s="1002"/>
      <c r="B9" s="383"/>
      <c r="C9" s="383"/>
      <c r="D9" s="383"/>
      <c r="E9" s="383"/>
    </row>
    <row r="10" spans="1:12" ht="13.5" customHeight="1">
      <c r="A10" s="1002"/>
      <c r="B10" s="1006"/>
      <c r="C10" s="1006"/>
      <c r="D10" s="1006"/>
      <c r="E10" s="1006"/>
      <c r="H10" s="385"/>
      <c r="I10" s="385"/>
      <c r="J10" s="385"/>
      <c r="K10" s="385"/>
      <c r="L10" s="385"/>
    </row>
    <row r="11" spans="1:12" ht="49.5" customHeight="1">
      <c r="A11" s="1002"/>
      <c r="B11" s="1006" t="s">
        <v>309</v>
      </c>
      <c r="C11" s="1006"/>
      <c r="D11" s="1006"/>
      <c r="E11" s="1006"/>
      <c r="H11" s="997"/>
      <c r="I11" s="997"/>
      <c r="J11" s="997"/>
      <c r="K11" s="997"/>
      <c r="L11" s="997"/>
    </row>
    <row r="12" spans="1:12" ht="49.5" customHeight="1">
      <c r="A12" s="1002"/>
      <c r="B12" s="998"/>
      <c r="C12" s="998"/>
      <c r="D12" s="1000"/>
      <c r="E12" s="1000"/>
      <c r="H12" s="997"/>
      <c r="I12" s="997"/>
      <c r="J12" s="997"/>
      <c r="K12" s="997"/>
      <c r="L12" s="997"/>
    </row>
    <row r="13" spans="1:5" ht="49.5" customHeight="1">
      <c r="A13" s="1002"/>
      <c r="B13" s="998"/>
      <c r="C13" s="998"/>
      <c r="D13" s="1000"/>
      <c r="E13" s="1000"/>
    </row>
    <row r="14" spans="1:5" ht="49.5" customHeight="1">
      <c r="A14" s="1002"/>
      <c r="B14" s="998"/>
      <c r="C14" s="998"/>
      <c r="D14" s="1000"/>
      <c r="E14" s="1000"/>
    </row>
    <row r="15" spans="1:5" ht="49.5" customHeight="1">
      <c r="A15" s="1002"/>
      <c r="B15" s="999"/>
      <c r="C15" s="999"/>
      <c r="D15" s="1000"/>
      <c r="E15" s="1000"/>
    </row>
    <row r="16" spans="1:5" s="380" customFormat="1" ht="15" customHeight="1">
      <c r="A16" s="1002"/>
      <c r="B16" s="386" t="s">
        <v>626</v>
      </c>
      <c r="C16" s="386" t="s">
        <v>628</v>
      </c>
      <c r="D16" s="386" t="s">
        <v>562</v>
      </c>
      <c r="E16" s="386" t="s">
        <v>630</v>
      </c>
    </row>
    <row r="17" spans="1:5" s="381" customFormat="1" ht="49.5" customHeight="1">
      <c r="A17" s="1002"/>
      <c r="B17" s="399" t="s">
        <v>314</v>
      </c>
      <c r="C17" s="399" t="s">
        <v>314</v>
      </c>
      <c r="D17" s="399" t="s">
        <v>314</v>
      </c>
      <c r="E17" s="399" t="s">
        <v>314</v>
      </c>
    </row>
    <row r="18" spans="1:5" s="380" customFormat="1" ht="15" customHeight="1">
      <c r="A18" s="1002"/>
      <c r="B18" s="386" t="s">
        <v>632</v>
      </c>
      <c r="C18" s="386" t="s">
        <v>189</v>
      </c>
      <c r="D18" s="386" t="s">
        <v>633</v>
      </c>
      <c r="E18" s="386" t="s">
        <v>634</v>
      </c>
    </row>
    <row r="19" spans="1:5" s="381" customFormat="1" ht="49.5" customHeight="1">
      <c r="A19" s="1002"/>
      <c r="B19" s="399" t="s">
        <v>314</v>
      </c>
      <c r="C19" s="399" t="s">
        <v>314</v>
      </c>
      <c r="D19" s="399" t="s">
        <v>314</v>
      </c>
      <c r="E19" s="399" t="s">
        <v>314</v>
      </c>
    </row>
    <row r="20" spans="1:5" s="380" customFormat="1" ht="15" customHeight="1">
      <c r="A20" s="1002"/>
      <c r="B20" s="386" t="s">
        <v>104</v>
      </c>
      <c r="C20" s="386" t="s">
        <v>253</v>
      </c>
      <c r="D20" s="386" t="s">
        <v>635</v>
      </c>
      <c r="E20" s="386" t="s">
        <v>365</v>
      </c>
    </row>
    <row r="21" spans="1:5" s="381" customFormat="1" ht="49.5" customHeight="1">
      <c r="A21" s="1002"/>
      <c r="B21" s="399" t="s">
        <v>314</v>
      </c>
      <c r="C21" s="399" t="s">
        <v>314</v>
      </c>
      <c r="D21" s="399" t="s">
        <v>314</v>
      </c>
      <c r="E21" s="399" t="s">
        <v>314</v>
      </c>
    </row>
    <row r="22" spans="1:5" s="380" customFormat="1" ht="15" customHeight="1">
      <c r="A22" s="1002"/>
      <c r="B22" s="386" t="s">
        <v>547</v>
      </c>
      <c r="C22" s="386" t="s">
        <v>636</v>
      </c>
      <c r="D22" s="386" t="s">
        <v>637</v>
      </c>
      <c r="E22" s="386" t="s">
        <v>579</v>
      </c>
    </row>
    <row r="23" spans="1:5" s="381" customFormat="1" ht="49.5" customHeight="1">
      <c r="A23" s="1002"/>
      <c r="B23" s="399" t="s">
        <v>314</v>
      </c>
      <c r="C23" s="399" t="s">
        <v>314</v>
      </c>
      <c r="D23" s="399" t="s">
        <v>314</v>
      </c>
      <c r="E23" s="399" t="s">
        <v>314</v>
      </c>
    </row>
    <row r="24" spans="1:5" s="380" customFormat="1" ht="15" customHeight="1">
      <c r="A24" s="1002"/>
      <c r="B24" s="386" t="s">
        <v>509</v>
      </c>
      <c r="C24" s="386"/>
      <c r="D24" s="386" t="s">
        <v>642</v>
      </c>
      <c r="E24" s="386" t="s">
        <v>663</v>
      </c>
    </row>
    <row r="25" spans="1:5" s="381" customFormat="1" ht="49.5" customHeight="1">
      <c r="A25" s="1002"/>
      <c r="B25" s="399" t="s">
        <v>314</v>
      </c>
      <c r="C25" s="399"/>
      <c r="D25" s="399" t="s">
        <v>314</v>
      </c>
      <c r="E25" s="399" t="s">
        <v>314</v>
      </c>
    </row>
    <row r="26" spans="1:5" ht="50.25" customHeight="1">
      <c r="A26" s="1002"/>
      <c r="B26" s="414"/>
      <c r="C26" s="415"/>
      <c r="D26" s="415"/>
      <c r="E26" s="416"/>
    </row>
    <row r="27" spans="1:5" ht="15" customHeight="1">
      <c r="A27" s="1002"/>
      <c r="B27" s="402" t="s">
        <v>367</v>
      </c>
      <c r="C27" s="402" t="s">
        <v>645</v>
      </c>
      <c r="D27" s="402" t="s">
        <v>438</v>
      </c>
      <c r="E27" s="402" t="s">
        <v>646</v>
      </c>
    </row>
    <row r="28" spans="1:5" ht="49.5" customHeight="1">
      <c r="A28" s="1002"/>
      <c r="B28" s="403" t="s">
        <v>647</v>
      </c>
      <c r="C28" s="403" t="s">
        <v>647</v>
      </c>
      <c r="D28" s="403" t="s">
        <v>647</v>
      </c>
      <c r="E28" s="403" t="s">
        <v>647</v>
      </c>
    </row>
    <row r="29" spans="1:5" ht="45" customHeight="1">
      <c r="A29" s="1002"/>
      <c r="B29" s="417"/>
      <c r="C29" s="417"/>
      <c r="D29" s="417"/>
      <c r="E29" s="417"/>
    </row>
    <row r="30" spans="1:5" ht="49.5" customHeight="1">
      <c r="A30" s="1002"/>
      <c r="B30" s="402" t="s">
        <v>290</v>
      </c>
      <c r="C30" s="402" t="s">
        <v>655</v>
      </c>
      <c r="D30" s="402" t="s">
        <v>656</v>
      </c>
      <c r="E30" s="402" t="s">
        <v>313</v>
      </c>
    </row>
    <row r="31" spans="2:5" ht="50.25" customHeight="1">
      <c r="B31" s="403"/>
      <c r="C31" s="403"/>
      <c r="D31" s="403"/>
      <c r="E31" s="403"/>
    </row>
    <row r="32" spans="2:5" ht="16.5">
      <c r="B32" s="402" t="s">
        <v>657</v>
      </c>
      <c r="C32" s="402" t="s">
        <v>658</v>
      </c>
      <c r="D32" s="402" t="s">
        <v>659</v>
      </c>
      <c r="E32" s="402"/>
    </row>
    <row r="33" spans="2:5" ht="49.5" customHeight="1">
      <c r="B33" s="403"/>
      <c r="C33" s="403"/>
      <c r="D33" s="403"/>
      <c r="E33" s="403"/>
    </row>
    <row r="34" spans="2:5" ht="16.5">
      <c r="B34" s="402"/>
      <c r="C34" s="402" t="s">
        <v>660</v>
      </c>
      <c r="D34" s="402"/>
      <c r="E34" s="402"/>
    </row>
    <row r="35" spans="2:5" ht="49.5" customHeight="1">
      <c r="B35" s="403"/>
      <c r="C35" s="403"/>
      <c r="D35" s="403"/>
      <c r="E35" s="403"/>
    </row>
    <row r="39" spans="1:6" ht="30" customHeight="1">
      <c r="A39" s="397"/>
      <c r="B39" s="397"/>
      <c r="C39" s="397"/>
      <c r="D39" s="397"/>
      <c r="E39" s="397"/>
      <c r="F39" s="397"/>
    </row>
  </sheetData>
  <sheetProtection/>
  <mergeCells count="12">
    <mergeCell ref="B10:E10"/>
    <mergeCell ref="B11:E11"/>
    <mergeCell ref="H11:I12"/>
    <mergeCell ref="J11:K12"/>
    <mergeCell ref="L11:L12"/>
    <mergeCell ref="B12:C15"/>
    <mergeCell ref="D12:E15"/>
    <mergeCell ref="A1:A30"/>
    <mergeCell ref="B1:E2"/>
    <mergeCell ref="B3:E4"/>
    <mergeCell ref="B6:E6"/>
    <mergeCell ref="B8:E8"/>
  </mergeCells>
  <printOptions/>
  <pageMargins left="0.32" right="0.23" top="0.35" bottom="0.3" header="0.3" footer="0.25"/>
  <pageSetup horizontalDpi="600" verticalDpi="600" orientation="portrait" paperSize="9" scale="67" r:id="rId2"/>
  <drawing r:id="rId1"/>
</worksheet>
</file>

<file path=xl/worksheets/sheet22.xml><?xml version="1.0" encoding="utf-8"?>
<worksheet xmlns="http://schemas.openxmlformats.org/spreadsheetml/2006/main" xmlns:r="http://schemas.openxmlformats.org/officeDocument/2006/relationships">
  <dimension ref="A2:P38"/>
  <sheetViews>
    <sheetView zoomScalePageLayoutView="0" workbookViewId="0" topLeftCell="A1">
      <selection activeCell="H34" sqref="H34:J34"/>
    </sheetView>
  </sheetViews>
  <sheetFormatPr defaultColWidth="9.00390625" defaultRowHeight="13.5"/>
  <cols>
    <col min="1" max="1" width="6.25390625" style="418" customWidth="1"/>
    <col min="2" max="3" width="9.625" style="418" customWidth="1"/>
    <col min="4" max="4" width="3.625" style="418" customWidth="1"/>
    <col min="5" max="6" width="9.625" style="418" customWidth="1"/>
    <col min="7" max="8" width="2.625" style="418" customWidth="1"/>
    <col min="9" max="10" width="9.625" style="418" customWidth="1"/>
    <col min="11" max="11" width="3.625" style="418" customWidth="1"/>
    <col min="12" max="13" width="9.625" style="418" customWidth="1"/>
    <col min="14" max="14" width="4.375" style="418" customWidth="1"/>
    <col min="15" max="15" width="9.00390625" style="418" bestFit="1" customWidth="1"/>
    <col min="16" max="16384" width="9.00390625" style="418" customWidth="1"/>
  </cols>
  <sheetData>
    <row r="1" ht="26.25" customHeight="1"/>
    <row r="2" spans="1:14" ht="30" customHeight="1">
      <c r="A2" s="1067" t="s">
        <v>164</v>
      </c>
      <c r="B2" s="1067"/>
      <c r="C2" s="1067"/>
      <c r="D2" s="1067"/>
      <c r="E2" s="1067"/>
      <c r="F2" s="1067"/>
      <c r="G2" s="1067"/>
      <c r="H2" s="1067"/>
      <c r="I2" s="1067"/>
      <c r="J2" s="1067"/>
      <c r="K2" s="1067"/>
      <c r="L2" s="1067"/>
      <c r="M2" s="1067"/>
      <c r="N2" s="1067"/>
    </row>
    <row r="4" spans="2:13" ht="24.75" customHeight="1">
      <c r="B4" s="1068" t="s">
        <v>664</v>
      </c>
      <c r="C4" s="1069"/>
      <c r="D4" s="1070"/>
      <c r="E4" s="1071" t="s">
        <v>404</v>
      </c>
      <c r="F4" s="1072"/>
      <c r="G4" s="1072"/>
      <c r="H4" s="1072"/>
      <c r="I4" s="1072"/>
      <c r="J4" s="1072"/>
      <c r="K4" s="1072"/>
      <c r="L4" s="1072"/>
      <c r="M4" s="1073"/>
    </row>
    <row r="5" spans="2:13" ht="24.75" customHeight="1">
      <c r="B5" s="1052" t="s">
        <v>666</v>
      </c>
      <c r="C5" s="1024"/>
      <c r="D5" s="1053"/>
      <c r="E5" s="1057" t="s">
        <v>640</v>
      </c>
      <c r="F5" s="1023"/>
      <c r="G5" s="1023"/>
      <c r="H5" s="1023"/>
      <c r="I5" s="1023"/>
      <c r="J5" s="1023"/>
      <c r="K5" s="1023"/>
      <c r="L5" s="1023"/>
      <c r="M5" s="1074"/>
    </row>
    <row r="6" spans="2:13" ht="32.25" customHeight="1">
      <c r="B6" s="1075" t="s">
        <v>313</v>
      </c>
      <c r="C6" s="1023"/>
      <c r="D6" s="1024"/>
      <c r="E6" s="1076" t="s">
        <v>667</v>
      </c>
      <c r="F6" s="1030"/>
      <c r="G6" s="1030"/>
      <c r="H6" s="1030"/>
      <c r="I6" s="1030"/>
      <c r="J6" s="1030"/>
      <c r="K6" s="1030"/>
      <c r="L6" s="1030"/>
      <c r="M6" s="1077"/>
    </row>
    <row r="7" spans="2:13" ht="15" customHeight="1">
      <c r="B7" s="1052" t="s">
        <v>668</v>
      </c>
      <c r="C7" s="1024"/>
      <c r="D7" s="1053"/>
      <c r="E7" s="1057" t="s">
        <v>141</v>
      </c>
      <c r="F7" s="1023"/>
      <c r="G7" s="1024"/>
      <c r="H7" s="1057" t="s">
        <v>642</v>
      </c>
      <c r="I7" s="1023"/>
      <c r="J7" s="1024"/>
      <c r="K7" s="1058" t="s">
        <v>653</v>
      </c>
      <c r="L7" s="1059"/>
      <c r="M7" s="1060"/>
    </row>
    <row r="8" spans="2:13" ht="24.75" customHeight="1">
      <c r="B8" s="1054"/>
      <c r="C8" s="1055"/>
      <c r="D8" s="1056"/>
      <c r="E8" s="1061" t="s">
        <v>359</v>
      </c>
      <c r="F8" s="1062"/>
      <c r="G8" s="1063"/>
      <c r="H8" s="1061" t="s">
        <v>359</v>
      </c>
      <c r="I8" s="1064"/>
      <c r="J8" s="1065"/>
      <c r="K8" s="1061" t="s">
        <v>359</v>
      </c>
      <c r="L8" s="1064"/>
      <c r="M8" s="1066"/>
    </row>
    <row r="9" spans="2:13" ht="21.75" customHeight="1">
      <c r="B9" s="374"/>
      <c r="C9" s="374"/>
      <c r="D9" s="374"/>
      <c r="E9" s="374"/>
      <c r="F9" s="420"/>
      <c r="G9" s="420"/>
      <c r="H9" s="420"/>
      <c r="I9" s="420"/>
      <c r="J9" s="420"/>
      <c r="K9" s="420"/>
      <c r="L9" s="420"/>
      <c r="M9" s="420"/>
    </row>
    <row r="10" spans="2:13" ht="21.75" customHeight="1">
      <c r="B10" s="374"/>
      <c r="C10" s="374"/>
      <c r="D10" s="374"/>
      <c r="E10" s="374"/>
      <c r="F10" s="420"/>
      <c r="G10" s="420"/>
      <c r="H10" s="420"/>
      <c r="I10" s="420"/>
      <c r="J10" s="420"/>
      <c r="K10" s="420"/>
      <c r="L10" s="420"/>
      <c r="M10" s="420"/>
    </row>
    <row r="11" spans="2:13" ht="21.75" customHeight="1">
      <c r="B11" s="374"/>
      <c r="C11" s="992" t="s">
        <v>669</v>
      </c>
      <c r="D11" s="992"/>
      <c r="E11" s="992"/>
      <c r="F11" s="420"/>
      <c r="G11" s="420"/>
      <c r="H11" s="420"/>
      <c r="I11" s="420"/>
      <c r="J11" s="992" t="s">
        <v>629</v>
      </c>
      <c r="K11" s="992"/>
      <c r="L11" s="992"/>
      <c r="M11" s="420"/>
    </row>
    <row r="12" spans="2:13" ht="34.5" customHeight="1">
      <c r="B12" s="421"/>
      <c r="C12" s="422"/>
      <c r="D12" s="374"/>
      <c r="E12" s="421"/>
      <c r="F12" s="422"/>
      <c r="G12" s="420"/>
      <c r="H12" s="420"/>
      <c r="I12" s="421"/>
      <c r="J12" s="422"/>
      <c r="K12" s="420"/>
      <c r="L12" s="421"/>
      <c r="M12" s="422"/>
    </row>
    <row r="13" spans="2:13" s="419" customFormat="1" ht="15" customHeight="1">
      <c r="B13" s="1044">
        <v>2</v>
      </c>
      <c r="C13" s="1045"/>
      <c r="D13" s="423"/>
      <c r="E13" s="1046">
        <v>1</v>
      </c>
      <c r="F13" s="1047"/>
      <c r="G13" s="424"/>
      <c r="H13" s="424"/>
      <c r="I13" s="1048">
        <v>2</v>
      </c>
      <c r="J13" s="1049"/>
      <c r="K13" s="423"/>
      <c r="L13" s="1050">
        <v>1</v>
      </c>
      <c r="M13" s="1051"/>
    </row>
    <row r="14" spans="2:14" ht="27.75" customHeight="1">
      <c r="B14" s="1040" t="s">
        <v>670</v>
      </c>
      <c r="C14" s="1041"/>
      <c r="D14" s="425"/>
      <c r="E14" s="1042" t="s">
        <v>33</v>
      </c>
      <c r="F14" s="1043"/>
      <c r="G14" s="424"/>
      <c r="H14" s="426"/>
      <c r="I14" s="1036" t="s">
        <v>488</v>
      </c>
      <c r="J14" s="1037"/>
      <c r="K14" s="425"/>
      <c r="L14" s="1038" t="s">
        <v>488</v>
      </c>
      <c r="M14" s="1039"/>
      <c r="N14" s="419"/>
    </row>
    <row r="15" spans="2:13" s="419" customFormat="1" ht="15" customHeight="1">
      <c r="B15" s="1029">
        <v>4</v>
      </c>
      <c r="C15" s="1030"/>
      <c r="D15" s="427"/>
      <c r="E15" s="1031">
        <v>3</v>
      </c>
      <c r="F15" s="1032"/>
      <c r="G15" s="424"/>
      <c r="H15" s="424"/>
      <c r="I15" s="1029">
        <v>4</v>
      </c>
      <c r="J15" s="1030"/>
      <c r="K15" s="427"/>
      <c r="L15" s="1031">
        <v>3</v>
      </c>
      <c r="M15" s="1032"/>
    </row>
    <row r="16" spans="2:14" ht="27.75" customHeight="1">
      <c r="B16" s="1016" t="s">
        <v>488</v>
      </c>
      <c r="C16" s="1033"/>
      <c r="D16" s="425"/>
      <c r="E16" s="1034" t="s">
        <v>488</v>
      </c>
      <c r="F16" s="1035"/>
      <c r="G16" s="424"/>
      <c r="H16" s="426"/>
      <c r="I16" s="1016" t="s">
        <v>488</v>
      </c>
      <c r="J16" s="1033"/>
      <c r="K16" s="425"/>
      <c r="L16" s="1034" t="s">
        <v>488</v>
      </c>
      <c r="M16" s="1035"/>
      <c r="N16" s="419"/>
    </row>
    <row r="17" spans="2:13" s="419" customFormat="1" ht="15" customHeight="1">
      <c r="B17" s="1029">
        <v>6</v>
      </c>
      <c r="C17" s="1030"/>
      <c r="D17" s="427"/>
      <c r="E17" s="1031">
        <v>5</v>
      </c>
      <c r="F17" s="1032"/>
      <c r="G17" s="424"/>
      <c r="H17" s="424"/>
      <c r="I17" s="1029">
        <v>6</v>
      </c>
      <c r="J17" s="1030"/>
      <c r="K17" s="427"/>
      <c r="L17" s="1031">
        <v>5</v>
      </c>
      <c r="M17" s="1032"/>
    </row>
    <row r="18" spans="2:14" ht="27.75" customHeight="1">
      <c r="B18" s="1025" t="s">
        <v>488</v>
      </c>
      <c r="C18" s="1026"/>
      <c r="D18" s="428"/>
      <c r="E18" s="1027" t="s">
        <v>488</v>
      </c>
      <c r="F18" s="1028"/>
      <c r="G18" s="424"/>
      <c r="H18" s="426"/>
      <c r="I18" s="1036" t="s">
        <v>488</v>
      </c>
      <c r="J18" s="1037"/>
      <c r="K18" s="428"/>
      <c r="L18" s="1038" t="s">
        <v>488</v>
      </c>
      <c r="M18" s="1039"/>
      <c r="N18" s="419"/>
    </row>
    <row r="19" spans="2:13" s="419" customFormat="1" ht="15" customHeight="1">
      <c r="B19" s="1029">
        <v>8</v>
      </c>
      <c r="C19" s="1030"/>
      <c r="D19" s="429"/>
      <c r="E19" s="1031">
        <v>7</v>
      </c>
      <c r="F19" s="1032"/>
      <c r="G19" s="424"/>
      <c r="H19" s="424"/>
      <c r="I19" s="1029">
        <v>8</v>
      </c>
      <c r="J19" s="1030"/>
      <c r="K19" s="429"/>
      <c r="L19" s="1031">
        <v>7</v>
      </c>
      <c r="M19" s="1032"/>
    </row>
    <row r="20" spans="2:14" ht="27.75" customHeight="1">
      <c r="B20" s="1016" t="s">
        <v>488</v>
      </c>
      <c r="C20" s="1033"/>
      <c r="D20" s="425"/>
      <c r="E20" s="1034" t="s">
        <v>488</v>
      </c>
      <c r="F20" s="1035"/>
      <c r="G20" s="424"/>
      <c r="H20" s="426"/>
      <c r="I20" s="1016" t="s">
        <v>488</v>
      </c>
      <c r="J20" s="1033"/>
      <c r="K20" s="425"/>
      <c r="L20" s="1034" t="s">
        <v>488</v>
      </c>
      <c r="M20" s="1035"/>
      <c r="N20" s="419"/>
    </row>
    <row r="21" spans="2:13" s="419" customFormat="1" ht="15" customHeight="1">
      <c r="B21" s="1029">
        <v>10</v>
      </c>
      <c r="C21" s="1030"/>
      <c r="D21" s="427"/>
      <c r="E21" s="1031">
        <v>9</v>
      </c>
      <c r="F21" s="1032"/>
      <c r="G21" s="424"/>
      <c r="H21" s="424"/>
      <c r="I21" s="1029">
        <v>10</v>
      </c>
      <c r="J21" s="1030"/>
      <c r="K21" s="427"/>
      <c r="L21" s="1031">
        <v>9</v>
      </c>
      <c r="M21" s="1032"/>
    </row>
    <row r="22" spans="2:16" ht="27.75" customHeight="1">
      <c r="B22" s="1025" t="s">
        <v>488</v>
      </c>
      <c r="C22" s="1026"/>
      <c r="D22" s="425"/>
      <c r="E22" s="1027" t="s">
        <v>488</v>
      </c>
      <c r="F22" s="1028"/>
      <c r="G22" s="424"/>
      <c r="H22" s="426"/>
      <c r="I22" s="1025" t="s">
        <v>488</v>
      </c>
      <c r="J22" s="1026"/>
      <c r="K22" s="425"/>
      <c r="L22" s="1027" t="s">
        <v>488</v>
      </c>
      <c r="M22" s="1028"/>
      <c r="N22" s="419"/>
      <c r="P22" s="430"/>
    </row>
    <row r="23" spans="2:13" s="419" customFormat="1" ht="15" customHeight="1">
      <c r="B23" s="1029">
        <v>12</v>
      </c>
      <c r="C23" s="1030"/>
      <c r="D23" s="427"/>
      <c r="E23" s="1031">
        <v>11</v>
      </c>
      <c r="F23" s="1032"/>
      <c r="G23" s="424"/>
      <c r="H23" s="424"/>
      <c r="I23" s="1029">
        <v>12</v>
      </c>
      <c r="J23" s="1030"/>
      <c r="K23" s="427"/>
      <c r="L23" s="1031">
        <v>11</v>
      </c>
      <c r="M23" s="1032"/>
    </row>
    <row r="24" spans="1:13" ht="27.75" customHeight="1">
      <c r="A24" s="430"/>
      <c r="B24" s="1014" t="s">
        <v>621</v>
      </c>
      <c r="C24" s="1015"/>
      <c r="D24" s="431"/>
      <c r="E24" s="1016" t="s">
        <v>314</v>
      </c>
      <c r="F24" s="1017"/>
      <c r="G24" s="424"/>
      <c r="H24" s="432"/>
      <c r="I24" s="1014" t="s">
        <v>621</v>
      </c>
      <c r="J24" s="1015"/>
      <c r="K24" s="431"/>
      <c r="L24" s="1018" t="s">
        <v>299</v>
      </c>
      <c r="M24" s="1019"/>
    </row>
    <row r="25" spans="1:13" ht="18" customHeight="1">
      <c r="A25" s="430"/>
      <c r="B25" s="432"/>
      <c r="C25" s="432"/>
      <c r="D25" s="432"/>
      <c r="E25" s="433"/>
      <c r="F25" s="433"/>
      <c r="G25" s="424"/>
      <c r="H25" s="432"/>
      <c r="I25" s="432"/>
      <c r="J25" s="432"/>
      <c r="K25" s="432"/>
      <c r="L25" s="433"/>
      <c r="M25" s="433"/>
    </row>
    <row r="26" spans="1:13" ht="15.75" customHeight="1">
      <c r="A26" s="430"/>
      <c r="B26" s="432"/>
      <c r="C26" s="432"/>
      <c r="D26" s="432"/>
      <c r="E26" s="433"/>
      <c r="F26" s="433"/>
      <c r="G26" s="424"/>
      <c r="H26" s="432"/>
      <c r="I26" s="432"/>
      <c r="J26" s="432"/>
      <c r="K26" s="432"/>
      <c r="L26" s="433"/>
      <c r="M26" s="433"/>
    </row>
    <row r="27" spans="2:13" ht="27.75" customHeight="1">
      <c r="B27" s="374"/>
      <c r="C27" s="374"/>
      <c r="D27" s="374"/>
      <c r="E27" s="374"/>
      <c r="F27" s="432"/>
      <c r="G27" s="432"/>
      <c r="H27" s="432"/>
      <c r="I27" s="432"/>
      <c r="J27" s="432"/>
      <c r="K27" s="432"/>
      <c r="L27" s="432"/>
      <c r="M27" s="432"/>
    </row>
    <row r="28" spans="2:13" ht="27.75" customHeight="1">
      <c r="B28" s="374"/>
      <c r="C28" s="374"/>
      <c r="D28" s="374"/>
      <c r="E28" s="374"/>
      <c r="F28" s="432"/>
      <c r="G28" s="432"/>
      <c r="H28" s="432"/>
      <c r="I28" s="432"/>
      <c r="J28" s="432"/>
      <c r="K28" s="432"/>
      <c r="L28" s="432"/>
      <c r="M28" s="432"/>
    </row>
    <row r="29" spans="2:13" ht="22.5" customHeight="1">
      <c r="B29" s="374"/>
      <c r="C29" s="374"/>
      <c r="D29" s="374"/>
      <c r="E29" s="374"/>
      <c r="F29" s="432"/>
      <c r="G29" s="432"/>
      <c r="H29" s="432"/>
      <c r="I29" s="432"/>
      <c r="J29" s="432"/>
      <c r="K29" s="432"/>
      <c r="L29" s="432"/>
      <c r="M29" s="432"/>
    </row>
    <row r="30" spans="2:13" ht="19.5" customHeight="1">
      <c r="B30" s="434" t="s">
        <v>671</v>
      </c>
      <c r="C30" s="374"/>
      <c r="D30" s="374"/>
      <c r="E30" s="374"/>
      <c r="F30" s="432"/>
      <c r="G30" s="432"/>
      <c r="H30" s="432"/>
      <c r="I30" s="432"/>
      <c r="J30" s="432"/>
      <c r="K30" s="432"/>
      <c r="L30" s="432"/>
      <c r="M30" s="432"/>
    </row>
    <row r="31" spans="2:10" ht="12.75">
      <c r="B31" s="1020" t="s">
        <v>672</v>
      </c>
      <c r="C31" s="1021"/>
      <c r="D31" s="1022"/>
      <c r="E31" s="1020" t="s">
        <v>673</v>
      </c>
      <c r="F31" s="1023"/>
      <c r="G31" s="1024"/>
      <c r="H31" s="1020" t="s">
        <v>674</v>
      </c>
      <c r="I31" s="1021"/>
      <c r="J31" s="1022"/>
    </row>
    <row r="32" spans="2:10" ht="12.75">
      <c r="B32" s="1008" t="s">
        <v>675</v>
      </c>
      <c r="C32" s="1009"/>
      <c r="D32" s="1010"/>
      <c r="E32" s="435" t="s">
        <v>677</v>
      </c>
      <c r="F32" s="436"/>
      <c r="G32" s="437"/>
      <c r="H32" s="1008" t="s">
        <v>678</v>
      </c>
      <c r="I32" s="1009"/>
      <c r="J32" s="1010"/>
    </row>
    <row r="33" spans="2:10" ht="20.25" customHeight="1">
      <c r="B33" s="1011"/>
      <c r="C33" s="1012"/>
      <c r="D33" s="1013"/>
      <c r="E33" s="441"/>
      <c r="F33" s="442"/>
      <c r="G33" s="443"/>
      <c r="H33" s="1011"/>
      <c r="I33" s="1012"/>
      <c r="J33" s="1013"/>
    </row>
    <row r="34" spans="5:10" ht="13.5" customHeight="1">
      <c r="E34" s="435" t="s">
        <v>679</v>
      </c>
      <c r="F34" s="436"/>
      <c r="G34" s="437"/>
      <c r="H34" s="1008" t="s">
        <v>679</v>
      </c>
      <c r="I34" s="1009"/>
      <c r="J34" s="1010"/>
    </row>
    <row r="35" spans="5:10" ht="21.75" customHeight="1">
      <c r="E35" s="438"/>
      <c r="F35" s="439"/>
      <c r="G35" s="440"/>
      <c r="H35" s="1011"/>
      <c r="I35" s="1012"/>
      <c r="J35" s="1013"/>
    </row>
    <row r="37" ht="12.75" customHeight="1"/>
    <row r="38" spans="7:8" ht="13.5">
      <c r="G38" s="1007">
        <v>10</v>
      </c>
      <c r="H38" s="1007"/>
    </row>
  </sheetData>
  <sheetProtection/>
  <mergeCells count="74">
    <mergeCell ref="A2:N2"/>
    <mergeCell ref="B4:D4"/>
    <mergeCell ref="E4:M4"/>
    <mergeCell ref="B5:D5"/>
    <mergeCell ref="E5:M5"/>
    <mergeCell ref="B6:D6"/>
    <mergeCell ref="E6:M6"/>
    <mergeCell ref="B7:D8"/>
    <mergeCell ref="E7:G7"/>
    <mergeCell ref="H7:J7"/>
    <mergeCell ref="K7:M7"/>
    <mergeCell ref="E8:G8"/>
    <mergeCell ref="H8:J8"/>
    <mergeCell ref="K8:M8"/>
    <mergeCell ref="C11:E11"/>
    <mergeCell ref="J11:L11"/>
    <mergeCell ref="B13:C13"/>
    <mergeCell ref="E13:F13"/>
    <mergeCell ref="I13:J13"/>
    <mergeCell ref="L13:M13"/>
    <mergeCell ref="B14:C14"/>
    <mergeCell ref="E14:F14"/>
    <mergeCell ref="I14:J14"/>
    <mergeCell ref="L14:M14"/>
    <mergeCell ref="B15:C15"/>
    <mergeCell ref="E15:F15"/>
    <mergeCell ref="I15:J15"/>
    <mergeCell ref="L15:M15"/>
    <mergeCell ref="B16:C16"/>
    <mergeCell ref="E16:F16"/>
    <mergeCell ref="I16:J16"/>
    <mergeCell ref="L16:M16"/>
    <mergeCell ref="B17:C17"/>
    <mergeCell ref="E17:F17"/>
    <mergeCell ref="I17:J17"/>
    <mergeCell ref="L17:M17"/>
    <mergeCell ref="B18:C18"/>
    <mergeCell ref="E18:F18"/>
    <mergeCell ref="I18:J18"/>
    <mergeCell ref="L18:M18"/>
    <mergeCell ref="B19:C19"/>
    <mergeCell ref="E19:F19"/>
    <mergeCell ref="I19:J19"/>
    <mergeCell ref="L19:M19"/>
    <mergeCell ref="B20:C20"/>
    <mergeCell ref="E20:F20"/>
    <mergeCell ref="I20:J20"/>
    <mergeCell ref="L20:M20"/>
    <mergeCell ref="B21:C21"/>
    <mergeCell ref="E21:F21"/>
    <mergeCell ref="I21:J21"/>
    <mergeCell ref="L21:M21"/>
    <mergeCell ref="B22:C22"/>
    <mergeCell ref="E22:F22"/>
    <mergeCell ref="I22:J22"/>
    <mergeCell ref="L22:M22"/>
    <mergeCell ref="B23:C23"/>
    <mergeCell ref="E23:F23"/>
    <mergeCell ref="I23:J23"/>
    <mergeCell ref="L23:M23"/>
    <mergeCell ref="B24:C24"/>
    <mergeCell ref="E24:F24"/>
    <mergeCell ref="I24:J24"/>
    <mergeCell ref="L24:M24"/>
    <mergeCell ref="B31:D31"/>
    <mergeCell ref="E31:G31"/>
    <mergeCell ref="H31:J31"/>
    <mergeCell ref="G38:H38"/>
    <mergeCell ref="B32:D32"/>
    <mergeCell ref="H32:J32"/>
    <mergeCell ref="B33:D33"/>
    <mergeCell ref="H33:J33"/>
    <mergeCell ref="H34:J34"/>
    <mergeCell ref="H35:J35"/>
  </mergeCells>
  <printOptions/>
  <pageMargins left="0.3" right="0.22"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2:P33"/>
  <sheetViews>
    <sheetView zoomScalePageLayoutView="0" workbookViewId="0" topLeftCell="A1">
      <selection activeCell="H34" sqref="H34:J34"/>
    </sheetView>
  </sheetViews>
  <sheetFormatPr defaultColWidth="9.00390625" defaultRowHeight="13.5"/>
  <cols>
    <col min="1" max="1" width="6.25390625" style="418" customWidth="1"/>
    <col min="2" max="3" width="9.625" style="418" customWidth="1"/>
    <col min="4" max="4" width="3.625" style="418" customWidth="1"/>
    <col min="5" max="6" width="9.625" style="418" customWidth="1"/>
    <col min="7" max="8" width="2.625" style="418" customWidth="1"/>
    <col min="9" max="10" width="9.625" style="418" customWidth="1"/>
    <col min="11" max="11" width="3.625" style="418" customWidth="1"/>
    <col min="12" max="13" width="9.625" style="418" customWidth="1"/>
    <col min="14" max="14" width="4.375" style="418" customWidth="1"/>
    <col min="15" max="15" width="9.00390625" style="418" bestFit="1" customWidth="1"/>
    <col min="16" max="16384" width="9.00390625" style="418" customWidth="1"/>
  </cols>
  <sheetData>
    <row r="1" ht="26.25" customHeight="1"/>
    <row r="2" spans="1:14" ht="30" customHeight="1">
      <c r="A2" s="1067" t="s">
        <v>164</v>
      </c>
      <c r="B2" s="1067"/>
      <c r="C2" s="1067"/>
      <c r="D2" s="1067"/>
      <c r="E2" s="1067"/>
      <c r="F2" s="1067"/>
      <c r="G2" s="1067"/>
      <c r="H2" s="1067"/>
      <c r="I2" s="1067"/>
      <c r="J2" s="1067"/>
      <c r="K2" s="1067"/>
      <c r="L2" s="1067"/>
      <c r="M2" s="1067"/>
      <c r="N2" s="1067"/>
    </row>
    <row r="4" spans="2:13" ht="24.75" customHeight="1">
      <c r="B4" s="1068" t="s">
        <v>664</v>
      </c>
      <c r="C4" s="1069"/>
      <c r="D4" s="1070"/>
      <c r="E4" s="1071" t="s">
        <v>122</v>
      </c>
      <c r="F4" s="1072"/>
      <c r="G4" s="1072"/>
      <c r="H4" s="1072"/>
      <c r="I4" s="1072"/>
      <c r="J4" s="1072"/>
      <c r="K4" s="1072"/>
      <c r="L4" s="1072"/>
      <c r="M4" s="1073"/>
    </row>
    <row r="5" spans="2:13" ht="24.75" customHeight="1">
      <c r="B5" s="1052" t="s">
        <v>666</v>
      </c>
      <c r="C5" s="1024"/>
      <c r="D5" s="1053"/>
      <c r="E5" s="1057"/>
      <c r="F5" s="1023"/>
      <c r="G5" s="1023"/>
      <c r="H5" s="1023"/>
      <c r="I5" s="1023"/>
      <c r="J5" s="1023"/>
      <c r="K5" s="1023"/>
      <c r="L5" s="1023"/>
      <c r="M5" s="1074"/>
    </row>
    <row r="6" spans="2:13" ht="32.25" customHeight="1">
      <c r="B6" s="1088" t="s">
        <v>680</v>
      </c>
      <c r="C6" s="1023"/>
      <c r="D6" s="1024"/>
      <c r="E6" s="1089"/>
      <c r="F6" s="1030"/>
      <c r="G6" s="1030"/>
      <c r="H6" s="1030"/>
      <c r="I6" s="1030"/>
      <c r="J6" s="1030"/>
      <c r="K6" s="1030"/>
      <c r="L6" s="1030"/>
      <c r="M6" s="1077"/>
    </row>
    <row r="7" spans="2:13" ht="15" customHeight="1">
      <c r="B7" s="1052" t="s">
        <v>668</v>
      </c>
      <c r="C7" s="1024"/>
      <c r="D7" s="1053"/>
      <c r="E7" s="1057" t="s">
        <v>141</v>
      </c>
      <c r="F7" s="1023"/>
      <c r="G7" s="1024"/>
      <c r="H7" s="1057" t="s">
        <v>642</v>
      </c>
      <c r="I7" s="1023"/>
      <c r="J7" s="1024"/>
      <c r="K7" s="1058" t="s">
        <v>653</v>
      </c>
      <c r="L7" s="1059"/>
      <c r="M7" s="1060"/>
    </row>
    <row r="8" spans="2:13" ht="24.75" customHeight="1">
      <c r="B8" s="1054"/>
      <c r="C8" s="1055"/>
      <c r="D8" s="1056"/>
      <c r="E8" s="1061" t="s">
        <v>391</v>
      </c>
      <c r="F8" s="1062"/>
      <c r="G8" s="1063"/>
      <c r="H8" s="1061" t="s">
        <v>391</v>
      </c>
      <c r="I8" s="1064"/>
      <c r="J8" s="1065"/>
      <c r="K8" s="1061" t="s">
        <v>391</v>
      </c>
      <c r="L8" s="1064"/>
      <c r="M8" s="1066"/>
    </row>
    <row r="9" spans="2:13" ht="21.75" customHeight="1">
      <c r="B9" s="374"/>
      <c r="C9" s="374"/>
      <c r="D9" s="374"/>
      <c r="E9" s="374"/>
      <c r="F9" s="420"/>
      <c r="G9" s="420"/>
      <c r="H9" s="420"/>
      <c r="I9" s="420"/>
      <c r="J9" s="420"/>
      <c r="K9" s="420"/>
      <c r="L9" s="420"/>
      <c r="M9" s="420"/>
    </row>
    <row r="10" spans="2:13" ht="21.75" customHeight="1">
      <c r="B10" s="374"/>
      <c r="C10" s="374"/>
      <c r="D10" s="374"/>
      <c r="E10" s="374"/>
      <c r="F10" s="420"/>
      <c r="G10" s="420"/>
      <c r="H10" s="420"/>
      <c r="I10" s="420"/>
      <c r="J10" s="420"/>
      <c r="K10" s="420"/>
      <c r="L10" s="420"/>
      <c r="M10" s="420"/>
    </row>
    <row r="11" spans="2:13" ht="21.75" customHeight="1">
      <c r="B11" s="374"/>
      <c r="C11" s="992" t="s">
        <v>669</v>
      </c>
      <c r="D11" s="992"/>
      <c r="E11" s="992"/>
      <c r="F11" s="420"/>
      <c r="G11" s="420"/>
      <c r="H11" s="420"/>
      <c r="I11" s="420"/>
      <c r="J11" s="992" t="s">
        <v>629</v>
      </c>
      <c r="K11" s="992"/>
      <c r="L11" s="992"/>
      <c r="M11" s="420"/>
    </row>
    <row r="12" spans="2:13" ht="34.5" customHeight="1">
      <c r="B12" s="421"/>
      <c r="C12" s="422"/>
      <c r="D12" s="374"/>
      <c r="E12" s="421"/>
      <c r="F12" s="422"/>
      <c r="G12" s="420"/>
      <c r="H12" s="420"/>
      <c r="I12" s="421"/>
      <c r="J12" s="422"/>
      <c r="K12" s="420"/>
      <c r="L12" s="421"/>
      <c r="M12" s="422"/>
    </row>
    <row r="13" spans="2:13" s="419" customFormat="1" ht="15" customHeight="1">
      <c r="B13" s="1044">
        <v>2</v>
      </c>
      <c r="C13" s="1045"/>
      <c r="D13" s="423"/>
      <c r="E13" s="1046">
        <v>1</v>
      </c>
      <c r="F13" s="1047"/>
      <c r="G13" s="424"/>
      <c r="H13" s="424"/>
      <c r="I13" s="1029">
        <v>2</v>
      </c>
      <c r="J13" s="1087"/>
      <c r="K13" s="423"/>
      <c r="L13" s="1050">
        <v>1</v>
      </c>
      <c r="M13" s="1051"/>
    </row>
    <row r="14" spans="2:14" ht="37.5" customHeight="1">
      <c r="B14" s="1084" t="s">
        <v>488</v>
      </c>
      <c r="C14" s="1085"/>
      <c r="D14" s="425"/>
      <c r="E14" s="1084" t="s">
        <v>488</v>
      </c>
      <c r="F14" s="1085"/>
      <c r="G14" s="424"/>
      <c r="H14" s="426"/>
      <c r="I14" s="1084" t="s">
        <v>488</v>
      </c>
      <c r="J14" s="1085"/>
      <c r="K14" s="425"/>
      <c r="L14" s="1084" t="s">
        <v>488</v>
      </c>
      <c r="M14" s="1085"/>
      <c r="N14" s="419"/>
    </row>
    <row r="15" spans="2:13" s="419" customFormat="1" ht="15" customHeight="1">
      <c r="B15" s="1029">
        <v>4</v>
      </c>
      <c r="C15" s="1030"/>
      <c r="D15" s="427"/>
      <c r="E15" s="1031">
        <v>3</v>
      </c>
      <c r="F15" s="1032"/>
      <c r="G15" s="424"/>
      <c r="H15" s="424"/>
      <c r="I15" s="1029">
        <v>4</v>
      </c>
      <c r="J15" s="1087"/>
      <c r="K15" s="427"/>
      <c r="L15" s="1031">
        <v>3</v>
      </c>
      <c r="M15" s="1032"/>
    </row>
    <row r="16" spans="2:14" ht="38.25" customHeight="1">
      <c r="B16" s="1084" t="s">
        <v>488</v>
      </c>
      <c r="C16" s="1085"/>
      <c r="D16" s="425"/>
      <c r="E16" s="1084" t="s">
        <v>488</v>
      </c>
      <c r="F16" s="1085"/>
      <c r="G16" s="424"/>
      <c r="H16" s="426"/>
      <c r="I16" s="1084" t="s">
        <v>488</v>
      </c>
      <c r="J16" s="1085"/>
      <c r="K16" s="425"/>
      <c r="L16" s="1084" t="s">
        <v>488</v>
      </c>
      <c r="M16" s="1085"/>
      <c r="N16" s="419"/>
    </row>
    <row r="17" spans="2:13" s="419" customFormat="1" ht="15" customHeight="1">
      <c r="B17" s="1029">
        <v>6</v>
      </c>
      <c r="C17" s="1030"/>
      <c r="D17" s="427"/>
      <c r="E17" s="1031">
        <v>5</v>
      </c>
      <c r="F17" s="1032"/>
      <c r="G17" s="424"/>
      <c r="H17" s="424"/>
      <c r="I17" s="1029">
        <v>6</v>
      </c>
      <c r="J17" s="1087"/>
      <c r="K17" s="427"/>
      <c r="L17" s="1031">
        <v>5</v>
      </c>
      <c r="M17" s="1032"/>
    </row>
    <row r="18" spans="2:14" ht="37.5" customHeight="1">
      <c r="B18" s="1084" t="s">
        <v>488</v>
      </c>
      <c r="C18" s="1085"/>
      <c r="D18" s="428"/>
      <c r="E18" s="1084" t="s">
        <v>488</v>
      </c>
      <c r="F18" s="1085"/>
      <c r="G18" s="424"/>
      <c r="H18" s="426"/>
      <c r="I18" s="1084" t="s">
        <v>488</v>
      </c>
      <c r="J18" s="1085"/>
      <c r="K18" s="428"/>
      <c r="L18" s="1084" t="s">
        <v>488</v>
      </c>
      <c r="M18" s="1085"/>
      <c r="N18" s="419"/>
    </row>
    <row r="19" spans="2:13" s="419" customFormat="1" ht="15" customHeight="1">
      <c r="B19" s="1029">
        <v>8</v>
      </c>
      <c r="C19" s="1030"/>
      <c r="D19" s="429"/>
      <c r="E19" s="1031">
        <v>7</v>
      </c>
      <c r="F19" s="1032"/>
      <c r="G19" s="424"/>
      <c r="H19" s="424"/>
      <c r="I19" s="1029">
        <v>8</v>
      </c>
      <c r="J19" s="1087"/>
      <c r="K19" s="429"/>
      <c r="L19" s="1031">
        <v>7</v>
      </c>
      <c r="M19" s="1032"/>
    </row>
    <row r="20" spans="2:14" ht="39" customHeight="1">
      <c r="B20" s="1084" t="s">
        <v>488</v>
      </c>
      <c r="C20" s="1085"/>
      <c r="D20" s="425"/>
      <c r="E20" s="1084" t="s">
        <v>488</v>
      </c>
      <c r="F20" s="1085"/>
      <c r="G20" s="424"/>
      <c r="H20" s="426"/>
      <c r="I20" s="1084" t="s">
        <v>488</v>
      </c>
      <c r="J20" s="1085"/>
      <c r="K20" s="425"/>
      <c r="L20" s="1084" t="s">
        <v>488</v>
      </c>
      <c r="M20" s="1085"/>
      <c r="N20" s="419"/>
    </row>
    <row r="21" spans="2:13" s="419" customFormat="1" ht="15" customHeight="1">
      <c r="B21" s="1029">
        <v>10</v>
      </c>
      <c r="C21" s="1030"/>
      <c r="D21" s="427"/>
      <c r="E21" s="1031">
        <v>9</v>
      </c>
      <c r="F21" s="1032"/>
      <c r="G21" s="424"/>
      <c r="H21" s="424"/>
      <c r="I21" s="1029">
        <v>10</v>
      </c>
      <c r="J21" s="1087"/>
      <c r="K21" s="427"/>
      <c r="L21" s="1031">
        <v>9</v>
      </c>
      <c r="M21" s="1032"/>
    </row>
    <row r="22" spans="2:16" ht="39" customHeight="1">
      <c r="B22" s="1084" t="s">
        <v>488</v>
      </c>
      <c r="C22" s="1085"/>
      <c r="D22" s="425"/>
      <c r="E22" s="1084" t="s">
        <v>488</v>
      </c>
      <c r="F22" s="1085"/>
      <c r="G22" s="424"/>
      <c r="H22" s="426"/>
      <c r="I22" s="1084" t="s">
        <v>488</v>
      </c>
      <c r="J22" s="1085"/>
      <c r="K22" s="425"/>
      <c r="L22" s="1084" t="s">
        <v>488</v>
      </c>
      <c r="M22" s="1085"/>
      <c r="N22" s="419"/>
      <c r="P22" s="430"/>
    </row>
    <row r="23" spans="2:13" s="419" customFormat="1" ht="15" customHeight="1">
      <c r="B23" s="1029" t="s">
        <v>681</v>
      </c>
      <c r="C23" s="1030"/>
      <c r="D23" s="427"/>
      <c r="E23" s="1031" t="s">
        <v>411</v>
      </c>
      <c r="F23" s="1032"/>
      <c r="G23" s="424"/>
      <c r="H23" s="424"/>
      <c r="I23" s="1029" t="s">
        <v>681</v>
      </c>
      <c r="J23" s="1087"/>
      <c r="K23" s="427"/>
      <c r="L23" s="1031" t="s">
        <v>411</v>
      </c>
      <c r="M23" s="1032"/>
    </row>
    <row r="24" spans="1:13" ht="39" customHeight="1">
      <c r="A24" s="430"/>
      <c r="B24" s="1084" t="s">
        <v>488</v>
      </c>
      <c r="C24" s="1085"/>
      <c r="D24" s="431"/>
      <c r="E24" s="1084" t="s">
        <v>488</v>
      </c>
      <c r="F24" s="1085"/>
      <c r="G24" s="424"/>
      <c r="H24" s="432"/>
      <c r="I24" s="1084" t="s">
        <v>488</v>
      </c>
      <c r="J24" s="1085"/>
      <c r="K24" s="431"/>
      <c r="L24" s="1084" t="s">
        <v>488</v>
      </c>
      <c r="M24" s="1085"/>
    </row>
    <row r="25" spans="1:13" ht="18" customHeight="1">
      <c r="A25" s="430"/>
      <c r="B25" s="432"/>
      <c r="C25" s="432"/>
      <c r="D25" s="432"/>
      <c r="E25" s="433"/>
      <c r="F25" s="433"/>
      <c r="G25" s="424"/>
      <c r="H25" s="432"/>
      <c r="I25" s="432"/>
      <c r="J25" s="432"/>
      <c r="K25" s="432"/>
      <c r="L25" s="433"/>
      <c r="M25" s="433"/>
    </row>
    <row r="26" spans="1:13" ht="15.75" customHeight="1">
      <c r="A26" s="430"/>
      <c r="B26" s="432"/>
      <c r="C26" s="432"/>
      <c r="D26" s="432"/>
      <c r="E26" s="433"/>
      <c r="F26" s="433"/>
      <c r="G26" s="424"/>
      <c r="H26" s="432"/>
      <c r="I26" s="432"/>
      <c r="J26" s="432"/>
      <c r="K26" s="432"/>
      <c r="L26" s="433"/>
      <c r="M26" s="433"/>
    </row>
    <row r="27" spans="2:13" ht="22.5" customHeight="1">
      <c r="B27" s="374"/>
      <c r="C27" s="374"/>
      <c r="D27" s="374"/>
      <c r="E27" s="374"/>
      <c r="F27" s="432"/>
      <c r="G27" s="432"/>
      <c r="H27" s="432"/>
      <c r="I27" s="432"/>
      <c r="J27" s="432"/>
      <c r="K27" s="432"/>
      <c r="L27" s="432"/>
      <c r="M27" s="432"/>
    </row>
    <row r="28" spans="2:13" ht="19.5" customHeight="1">
      <c r="B28" s="434" t="s">
        <v>671</v>
      </c>
      <c r="C28" s="374"/>
      <c r="D28" s="374"/>
      <c r="E28" s="374"/>
      <c r="F28" s="432"/>
      <c r="G28" s="432"/>
      <c r="H28" s="432"/>
      <c r="I28" s="432"/>
      <c r="J28" s="432"/>
      <c r="K28" s="432"/>
      <c r="L28" s="432"/>
      <c r="M28" s="432"/>
    </row>
    <row r="29" spans="2:10" ht="12.75">
      <c r="B29" s="1014" t="s">
        <v>672</v>
      </c>
      <c r="C29" s="1086"/>
      <c r="D29" s="1015"/>
      <c r="E29" s="1014" t="s">
        <v>673</v>
      </c>
      <c r="F29" s="1086"/>
      <c r="G29" s="1015"/>
      <c r="H29" s="1014" t="s">
        <v>674</v>
      </c>
      <c r="I29" s="1086"/>
      <c r="J29" s="1015"/>
    </row>
    <row r="30" spans="2:10" ht="12.75">
      <c r="B30" s="1078" t="s">
        <v>675</v>
      </c>
      <c r="C30" s="1079"/>
      <c r="D30" s="1080"/>
      <c r="E30" s="444" t="s">
        <v>677</v>
      </c>
      <c r="F30" s="445"/>
      <c r="G30" s="446"/>
      <c r="H30" s="1078" t="s">
        <v>678</v>
      </c>
      <c r="I30" s="1079"/>
      <c r="J30" s="1080"/>
    </row>
    <row r="31" spans="2:10" ht="20.25" customHeight="1">
      <c r="B31" s="1081"/>
      <c r="C31" s="1082"/>
      <c r="D31" s="1083"/>
      <c r="E31" s="450"/>
      <c r="F31" s="451"/>
      <c r="G31" s="452"/>
      <c r="H31" s="1081"/>
      <c r="I31" s="1082"/>
      <c r="J31" s="1083"/>
    </row>
    <row r="32" spans="2:10" ht="13.5" customHeight="1">
      <c r="B32" s="453"/>
      <c r="C32" s="453"/>
      <c r="D32" s="453"/>
      <c r="E32" s="444" t="s">
        <v>679</v>
      </c>
      <c r="F32" s="445"/>
      <c r="G32" s="446"/>
      <c r="H32" s="1078" t="s">
        <v>679</v>
      </c>
      <c r="I32" s="1079"/>
      <c r="J32" s="1080"/>
    </row>
    <row r="33" spans="2:10" ht="21.75" customHeight="1">
      <c r="B33" s="453"/>
      <c r="C33" s="453"/>
      <c r="D33" s="453"/>
      <c r="E33" s="447"/>
      <c r="F33" s="448"/>
      <c r="G33" s="449"/>
      <c r="H33" s="1081"/>
      <c r="I33" s="1082"/>
      <c r="J33" s="1083"/>
    </row>
    <row r="35" ht="12.75" customHeight="1"/>
  </sheetData>
  <sheetProtection/>
  <mergeCells count="73">
    <mergeCell ref="A2:N2"/>
    <mergeCell ref="B4:D4"/>
    <mergeCell ref="E4:M4"/>
    <mergeCell ref="B5:D5"/>
    <mergeCell ref="E5:M5"/>
    <mergeCell ref="B6:D6"/>
    <mergeCell ref="E6:M6"/>
    <mergeCell ref="B7:D8"/>
    <mergeCell ref="E7:G7"/>
    <mergeCell ref="H7:J7"/>
    <mergeCell ref="K7:M7"/>
    <mergeCell ref="E8:G8"/>
    <mergeCell ref="H8:J8"/>
    <mergeCell ref="K8:M8"/>
    <mergeCell ref="C11:E11"/>
    <mergeCell ref="J11:L11"/>
    <mergeCell ref="B13:C13"/>
    <mergeCell ref="E13:F13"/>
    <mergeCell ref="I13:J13"/>
    <mergeCell ref="L13:M13"/>
    <mergeCell ref="B14:C14"/>
    <mergeCell ref="E14:F14"/>
    <mergeCell ref="I14:J14"/>
    <mergeCell ref="L14:M14"/>
    <mergeCell ref="B15:C15"/>
    <mergeCell ref="E15:F15"/>
    <mergeCell ref="I15:J15"/>
    <mergeCell ref="L15:M15"/>
    <mergeCell ref="B16:C16"/>
    <mergeCell ref="E16:F16"/>
    <mergeCell ref="I16:J16"/>
    <mergeCell ref="L16:M16"/>
    <mergeCell ref="B17:C17"/>
    <mergeCell ref="E17:F17"/>
    <mergeCell ref="I17:J17"/>
    <mergeCell ref="L17:M17"/>
    <mergeCell ref="B18:C18"/>
    <mergeCell ref="E18:F18"/>
    <mergeCell ref="I18:J18"/>
    <mergeCell ref="L18:M18"/>
    <mergeCell ref="B19:C19"/>
    <mergeCell ref="E19:F19"/>
    <mergeCell ref="I19:J19"/>
    <mergeCell ref="L19:M19"/>
    <mergeCell ref="B20:C20"/>
    <mergeCell ref="E20:F20"/>
    <mergeCell ref="I20:J20"/>
    <mergeCell ref="L20:M20"/>
    <mergeCell ref="B21:C21"/>
    <mergeCell ref="E21:F21"/>
    <mergeCell ref="I21:J21"/>
    <mergeCell ref="L21:M21"/>
    <mergeCell ref="B22:C22"/>
    <mergeCell ref="E22:F22"/>
    <mergeCell ref="I22:J22"/>
    <mergeCell ref="L22:M22"/>
    <mergeCell ref="B23:C23"/>
    <mergeCell ref="E23:F23"/>
    <mergeCell ref="I23:J23"/>
    <mergeCell ref="L23:M23"/>
    <mergeCell ref="B24:C24"/>
    <mergeCell ref="E24:F24"/>
    <mergeCell ref="I24:J24"/>
    <mergeCell ref="L24:M24"/>
    <mergeCell ref="B29:D29"/>
    <mergeCell ref="E29:G29"/>
    <mergeCell ref="H29:J29"/>
    <mergeCell ref="B30:D30"/>
    <mergeCell ref="H30:J30"/>
    <mergeCell ref="B31:D31"/>
    <mergeCell ref="H31:J31"/>
    <mergeCell ref="H32:J32"/>
    <mergeCell ref="H33:J33"/>
  </mergeCells>
  <printOptions/>
  <pageMargins left="0.3" right="0.22"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K38"/>
  <sheetViews>
    <sheetView zoomScalePageLayoutView="0" workbookViewId="0" topLeftCell="A1">
      <selection activeCell="O10" sqref="O10"/>
    </sheetView>
  </sheetViews>
  <sheetFormatPr defaultColWidth="9.00390625" defaultRowHeight="13.5"/>
  <cols>
    <col min="1" max="1" width="6.625" style="418" customWidth="1"/>
    <col min="2" max="3" width="10.625" style="418" customWidth="1"/>
    <col min="4" max="4" width="5.625" style="418" customWidth="1"/>
    <col min="5" max="5" width="16.625" style="418" customWidth="1"/>
    <col min="6" max="6" width="5.625" style="418" customWidth="1"/>
    <col min="7" max="7" width="16.625" style="418" customWidth="1"/>
    <col min="8" max="8" width="5.625" style="418" customWidth="1"/>
    <col min="9" max="9" width="16.00390625" style="418" customWidth="1"/>
    <col min="10" max="10" width="1.25" style="418" customWidth="1"/>
    <col min="11" max="11" width="6.625" style="418" customWidth="1"/>
    <col min="12" max="12" width="9.00390625" style="418" bestFit="1" customWidth="1"/>
    <col min="13" max="16384" width="9.00390625" style="418" customWidth="1"/>
  </cols>
  <sheetData>
    <row r="1" spans="1:11" ht="23.25" customHeight="1">
      <c r="A1" s="1067" t="s">
        <v>682</v>
      </c>
      <c r="B1" s="1067"/>
      <c r="C1" s="1067"/>
      <c r="D1" s="1067"/>
      <c r="E1" s="1067"/>
      <c r="F1" s="1067"/>
      <c r="G1" s="1067"/>
      <c r="H1" s="1067"/>
      <c r="I1" s="1067"/>
      <c r="J1" s="1067"/>
      <c r="K1" s="1067"/>
    </row>
    <row r="3" spans="2:10" ht="24.75" customHeight="1">
      <c r="B3" s="1068" t="s">
        <v>664</v>
      </c>
      <c r="C3" s="1070"/>
      <c r="D3" s="1118" t="s">
        <v>683</v>
      </c>
      <c r="E3" s="1070"/>
      <c r="F3" s="1070"/>
      <c r="G3" s="1070"/>
      <c r="H3" s="1070"/>
      <c r="I3" s="1070"/>
      <c r="J3" s="1119"/>
    </row>
    <row r="4" spans="2:10" ht="24.75" customHeight="1">
      <c r="B4" s="1052" t="s">
        <v>666</v>
      </c>
      <c r="C4" s="1053"/>
      <c r="D4" s="1053" t="s">
        <v>640</v>
      </c>
      <c r="E4" s="1053"/>
      <c r="F4" s="1053"/>
      <c r="G4" s="1053"/>
      <c r="H4" s="1053"/>
      <c r="I4" s="1053"/>
      <c r="J4" s="1115"/>
    </row>
    <row r="5" spans="2:10" ht="24.75" customHeight="1">
      <c r="B5" s="1052" t="s">
        <v>684</v>
      </c>
      <c r="C5" s="1053"/>
      <c r="D5" s="1089" t="s">
        <v>685</v>
      </c>
      <c r="E5" s="1030"/>
      <c r="F5" s="1030"/>
      <c r="G5" s="1030"/>
      <c r="H5" s="1030"/>
      <c r="I5" s="1030"/>
      <c r="J5" s="1077"/>
    </row>
    <row r="6" spans="2:10" ht="15" customHeight="1">
      <c r="B6" s="1052" t="s">
        <v>668</v>
      </c>
      <c r="C6" s="1053"/>
      <c r="D6" s="1053" t="s">
        <v>141</v>
      </c>
      <c r="E6" s="1053"/>
      <c r="F6" s="1053" t="s">
        <v>642</v>
      </c>
      <c r="G6" s="1053"/>
      <c r="H6" s="1053" t="s">
        <v>653</v>
      </c>
      <c r="I6" s="1053"/>
      <c r="J6" s="1115"/>
    </row>
    <row r="7" spans="2:10" ht="24.75" customHeight="1">
      <c r="B7" s="1054"/>
      <c r="C7" s="1056"/>
      <c r="D7" s="1116" t="s">
        <v>359</v>
      </c>
      <c r="E7" s="1116"/>
      <c r="F7" s="1116" t="s">
        <v>359</v>
      </c>
      <c r="G7" s="1116"/>
      <c r="H7" s="1116" t="s">
        <v>359</v>
      </c>
      <c r="I7" s="1116"/>
      <c r="J7" s="1117"/>
    </row>
    <row r="8" spans="2:10" ht="40.5" customHeight="1">
      <c r="B8" s="374"/>
      <c r="C8" s="374"/>
      <c r="D8" s="420"/>
      <c r="E8" s="420"/>
      <c r="F8" s="420"/>
      <c r="G8" s="420"/>
      <c r="H8" s="420"/>
      <c r="I8" s="454"/>
      <c r="J8" s="454"/>
    </row>
    <row r="9" spans="2:10" ht="21.75" customHeight="1">
      <c r="B9" s="374"/>
      <c r="C9" s="374"/>
      <c r="D9" s="455" t="s">
        <v>686</v>
      </c>
      <c r="E9" s="456" t="s">
        <v>687</v>
      </c>
      <c r="F9" s="457" t="s">
        <v>478</v>
      </c>
      <c r="G9" s="456" t="s">
        <v>687</v>
      </c>
      <c r="H9" s="458" t="s">
        <v>477</v>
      </c>
      <c r="I9" s="1110" t="s">
        <v>687</v>
      </c>
      <c r="J9" s="1073"/>
    </row>
    <row r="10" spans="2:10" ht="21.75" customHeight="1">
      <c r="B10" s="1111" t="s">
        <v>116</v>
      </c>
      <c r="C10" s="1112"/>
      <c r="D10" s="459">
        <v>1</v>
      </c>
      <c r="E10" s="460" t="s">
        <v>631</v>
      </c>
      <c r="F10" s="459">
        <v>1</v>
      </c>
      <c r="G10" s="461" t="s">
        <v>9</v>
      </c>
      <c r="H10" s="459">
        <v>1</v>
      </c>
      <c r="I10" s="1113" t="s">
        <v>112</v>
      </c>
      <c r="J10" s="1114"/>
    </row>
    <row r="11" spans="2:10" ht="21.75" customHeight="1">
      <c r="B11" s="1098" t="s">
        <v>688</v>
      </c>
      <c r="C11" s="1099"/>
      <c r="D11" s="459">
        <v>2</v>
      </c>
      <c r="E11" s="462"/>
      <c r="F11" s="459">
        <v>2</v>
      </c>
      <c r="G11" s="463"/>
      <c r="H11" s="464">
        <v>2</v>
      </c>
      <c r="I11" s="1100"/>
      <c r="J11" s="1101"/>
    </row>
    <row r="12" spans="2:10" ht="21.75" customHeight="1">
      <c r="B12" s="1098" t="s">
        <v>331</v>
      </c>
      <c r="C12" s="1099"/>
      <c r="D12" s="459">
        <v>3</v>
      </c>
      <c r="E12" s="465"/>
      <c r="F12" s="459">
        <v>3</v>
      </c>
      <c r="G12" s="465"/>
      <c r="H12" s="459">
        <v>3</v>
      </c>
      <c r="I12" s="1100"/>
      <c r="J12" s="1101"/>
    </row>
    <row r="13" spans="2:10" ht="21.75" customHeight="1">
      <c r="B13" s="1098" t="s">
        <v>689</v>
      </c>
      <c r="C13" s="1099"/>
      <c r="D13" s="459">
        <v>4</v>
      </c>
      <c r="E13" s="465"/>
      <c r="F13" s="459">
        <v>4</v>
      </c>
      <c r="G13" s="465"/>
      <c r="H13" s="459">
        <v>4</v>
      </c>
      <c r="I13" s="1100"/>
      <c r="J13" s="1101"/>
    </row>
    <row r="14" spans="2:10" ht="21.75" customHeight="1">
      <c r="B14" s="1098" t="s">
        <v>690</v>
      </c>
      <c r="C14" s="1099"/>
      <c r="D14" s="459">
        <v>5</v>
      </c>
      <c r="E14" s="465"/>
      <c r="F14" s="459">
        <v>5</v>
      </c>
      <c r="G14" s="465"/>
      <c r="H14" s="459">
        <v>5</v>
      </c>
      <c r="I14" s="1100"/>
      <c r="J14" s="1101"/>
    </row>
    <row r="15" spans="2:10" ht="21.75" customHeight="1">
      <c r="B15" s="1098" t="s">
        <v>272</v>
      </c>
      <c r="C15" s="1099"/>
      <c r="D15" s="459">
        <v>6</v>
      </c>
      <c r="E15" s="465"/>
      <c r="F15" s="459">
        <v>6</v>
      </c>
      <c r="G15" s="465"/>
      <c r="H15" s="459">
        <v>6</v>
      </c>
      <c r="I15" s="1100"/>
      <c r="J15" s="1101"/>
    </row>
    <row r="16" spans="2:10" ht="21.75" customHeight="1">
      <c r="B16" s="1098" t="s">
        <v>691</v>
      </c>
      <c r="C16" s="1099"/>
      <c r="D16" s="459">
        <v>7</v>
      </c>
      <c r="E16" s="465"/>
      <c r="F16" s="459">
        <v>7</v>
      </c>
      <c r="G16" s="465"/>
      <c r="H16" s="459">
        <v>7</v>
      </c>
      <c r="I16" s="1100"/>
      <c r="J16" s="1101"/>
    </row>
    <row r="17" spans="2:10" ht="21.75" customHeight="1">
      <c r="B17" s="1098" t="s">
        <v>179</v>
      </c>
      <c r="C17" s="1099"/>
      <c r="D17" s="459">
        <v>8</v>
      </c>
      <c r="E17" s="465"/>
      <c r="F17" s="459">
        <v>8</v>
      </c>
      <c r="G17" s="465"/>
      <c r="H17" s="459">
        <v>8</v>
      </c>
      <c r="I17" s="1100"/>
      <c r="J17" s="1101"/>
    </row>
    <row r="18" spans="2:10" ht="21.75" customHeight="1">
      <c r="B18" s="1098" t="s">
        <v>268</v>
      </c>
      <c r="C18" s="1099"/>
      <c r="D18" s="459">
        <v>9</v>
      </c>
      <c r="E18" s="465"/>
      <c r="F18" s="459">
        <v>9</v>
      </c>
      <c r="G18" s="465"/>
      <c r="H18" s="459">
        <v>9</v>
      </c>
      <c r="I18" s="1100"/>
      <c r="J18" s="1101"/>
    </row>
    <row r="19" spans="2:10" ht="21.75" customHeight="1">
      <c r="B19" s="1098" t="s">
        <v>319</v>
      </c>
      <c r="C19" s="1099"/>
      <c r="D19" s="459">
        <v>10</v>
      </c>
      <c r="E19" s="465"/>
      <c r="F19" s="459">
        <v>10</v>
      </c>
      <c r="G19" s="465"/>
      <c r="H19" s="459">
        <v>10</v>
      </c>
      <c r="I19" s="1100"/>
      <c r="J19" s="1101"/>
    </row>
    <row r="20" spans="2:10" ht="21.75" customHeight="1">
      <c r="B20" s="1098" t="s">
        <v>305</v>
      </c>
      <c r="C20" s="1099"/>
      <c r="D20" s="459">
        <v>11</v>
      </c>
      <c r="E20" s="465"/>
      <c r="F20" s="459">
        <v>11</v>
      </c>
      <c r="G20" s="466"/>
      <c r="H20" s="459">
        <v>11</v>
      </c>
      <c r="I20" s="1100"/>
      <c r="J20" s="1101"/>
    </row>
    <row r="21" spans="2:10" ht="21.75" customHeight="1">
      <c r="B21" s="1098" t="s">
        <v>692</v>
      </c>
      <c r="C21" s="1099"/>
      <c r="D21" s="459">
        <v>12</v>
      </c>
      <c r="E21" s="465"/>
      <c r="F21" s="459">
        <v>12</v>
      </c>
      <c r="G21" s="466"/>
      <c r="H21" s="459">
        <v>12</v>
      </c>
      <c r="I21" s="1100"/>
      <c r="J21" s="1101"/>
    </row>
    <row r="22" spans="2:10" ht="21.75" customHeight="1">
      <c r="B22" s="1098" t="s">
        <v>693</v>
      </c>
      <c r="C22" s="1099"/>
      <c r="D22" s="459">
        <v>13</v>
      </c>
      <c r="E22" s="466"/>
      <c r="F22" s="459">
        <v>13</v>
      </c>
      <c r="G22" s="466"/>
      <c r="H22" s="459">
        <v>13</v>
      </c>
      <c r="I22" s="1100"/>
      <c r="J22" s="1101"/>
    </row>
    <row r="23" spans="2:10" ht="21.75" customHeight="1">
      <c r="B23" s="1098" t="s">
        <v>694</v>
      </c>
      <c r="C23" s="1099"/>
      <c r="D23" s="459">
        <v>14</v>
      </c>
      <c r="E23" s="466"/>
      <c r="F23" s="459">
        <v>14</v>
      </c>
      <c r="G23" s="466"/>
      <c r="H23" s="459">
        <v>14</v>
      </c>
      <c r="I23" s="1100"/>
      <c r="J23" s="1101"/>
    </row>
    <row r="24" spans="2:10" ht="21.75" customHeight="1">
      <c r="B24" s="1098" t="s">
        <v>695</v>
      </c>
      <c r="C24" s="1099"/>
      <c r="D24" s="459">
        <v>15</v>
      </c>
      <c r="E24" s="466"/>
      <c r="F24" s="459">
        <v>15</v>
      </c>
      <c r="G24" s="466"/>
      <c r="H24" s="459">
        <v>15</v>
      </c>
      <c r="I24" s="1100"/>
      <c r="J24" s="1101"/>
    </row>
    <row r="25" spans="2:10" ht="21.75" customHeight="1">
      <c r="B25" s="1098" t="s">
        <v>696</v>
      </c>
      <c r="C25" s="1099"/>
      <c r="D25" s="459">
        <v>16</v>
      </c>
      <c r="E25" s="466"/>
      <c r="F25" s="459">
        <v>16</v>
      </c>
      <c r="G25" s="466"/>
      <c r="H25" s="459">
        <v>16</v>
      </c>
      <c r="I25" s="1100"/>
      <c r="J25" s="1101"/>
    </row>
    <row r="26" spans="2:10" ht="21.75" customHeight="1">
      <c r="B26" s="1098" t="s">
        <v>130</v>
      </c>
      <c r="C26" s="1099"/>
      <c r="D26" s="459">
        <v>17</v>
      </c>
      <c r="E26" s="466"/>
      <c r="F26" s="459">
        <v>17</v>
      </c>
      <c r="G26" s="466"/>
      <c r="H26" s="459">
        <v>17</v>
      </c>
      <c r="I26" s="1100"/>
      <c r="J26" s="1101"/>
    </row>
    <row r="27" spans="2:10" ht="21.75" customHeight="1">
      <c r="B27" s="1098" t="s">
        <v>352</v>
      </c>
      <c r="C27" s="1099"/>
      <c r="D27" s="459">
        <v>18</v>
      </c>
      <c r="E27" s="466"/>
      <c r="F27" s="459">
        <v>18</v>
      </c>
      <c r="G27" s="466"/>
      <c r="H27" s="459">
        <v>18</v>
      </c>
      <c r="I27" s="1100"/>
      <c r="J27" s="1101"/>
    </row>
    <row r="28" spans="2:10" ht="21.75" customHeight="1">
      <c r="B28" s="1098" t="s">
        <v>697</v>
      </c>
      <c r="C28" s="1099"/>
      <c r="D28" s="459">
        <v>19</v>
      </c>
      <c r="E28" s="466"/>
      <c r="F28" s="459">
        <v>19</v>
      </c>
      <c r="G28" s="466"/>
      <c r="H28" s="459">
        <v>19</v>
      </c>
      <c r="I28" s="1100"/>
      <c r="J28" s="1101"/>
    </row>
    <row r="29" spans="2:10" ht="21.75" customHeight="1">
      <c r="B29" s="1102" t="s">
        <v>35</v>
      </c>
      <c r="C29" s="1103"/>
      <c r="D29" s="467">
        <v>20</v>
      </c>
      <c r="E29" s="468"/>
      <c r="F29" s="467">
        <v>20</v>
      </c>
      <c r="G29" s="468"/>
      <c r="H29" s="467">
        <v>20</v>
      </c>
      <c r="I29" s="1104"/>
      <c r="J29" s="1105"/>
    </row>
    <row r="30" spans="2:10" ht="24" customHeight="1">
      <c r="B30" s="374"/>
      <c r="C30" s="374"/>
      <c r="D30" s="1106"/>
      <c r="E30" s="1106"/>
      <c r="F30" s="1106"/>
      <c r="G30" s="1106"/>
      <c r="H30" s="1106"/>
      <c r="I30" s="1106"/>
      <c r="J30" s="469"/>
    </row>
    <row r="31" spans="2:9" ht="12.75">
      <c r="B31" s="1107" t="s">
        <v>47</v>
      </c>
      <c r="C31" s="1107"/>
      <c r="D31" s="1107"/>
      <c r="E31" s="1107"/>
      <c r="F31" s="1107"/>
      <c r="G31" s="1107"/>
      <c r="H31" s="1107"/>
      <c r="I31" s="1107"/>
    </row>
    <row r="32" spans="2:9" ht="12.75">
      <c r="B32" s="1108"/>
      <c r="C32" s="1108"/>
      <c r="D32" s="1108"/>
      <c r="E32" s="1108"/>
      <c r="F32" s="1108"/>
      <c r="G32" s="1108"/>
      <c r="H32" s="1109"/>
      <c r="I32" s="1109"/>
    </row>
    <row r="33" spans="2:9" ht="12.75">
      <c r="B33" s="1093" t="s">
        <v>672</v>
      </c>
      <c r="C33" s="1093"/>
      <c r="D33" s="1091" t="s">
        <v>644</v>
      </c>
      <c r="E33" s="1024"/>
      <c r="F33" s="1094" t="s">
        <v>698</v>
      </c>
      <c r="G33" s="1095"/>
      <c r="H33" s="1094" t="s">
        <v>699</v>
      </c>
      <c r="I33" s="1095"/>
    </row>
    <row r="34" spans="2:9" ht="12.75" customHeight="1">
      <c r="B34" s="1096" t="s">
        <v>675</v>
      </c>
      <c r="C34" s="1097"/>
      <c r="D34" s="1092"/>
      <c r="E34" s="1092"/>
      <c r="F34" s="1092"/>
      <c r="G34" s="1092"/>
      <c r="H34" s="1092"/>
      <c r="I34" s="1092"/>
    </row>
    <row r="35" spans="2:9" ht="24" customHeight="1">
      <c r="B35" s="1090"/>
      <c r="C35" s="1090"/>
      <c r="D35" s="1090"/>
      <c r="E35" s="1090"/>
      <c r="F35" s="1090"/>
      <c r="G35" s="1090"/>
      <c r="H35" s="1090"/>
      <c r="I35" s="1090"/>
    </row>
    <row r="36" spans="4:5" ht="12.75">
      <c r="D36" s="1091" t="s">
        <v>700</v>
      </c>
      <c r="E36" s="1024"/>
    </row>
    <row r="37" spans="4:6" ht="12.75">
      <c r="D37" s="1092"/>
      <c r="E37" s="1092"/>
      <c r="F37" s="418" t="s">
        <v>541</v>
      </c>
    </row>
    <row r="38" spans="4:5" ht="21" customHeight="1">
      <c r="D38" s="1090"/>
      <c r="E38" s="1090"/>
    </row>
  </sheetData>
  <sheetProtection/>
  <mergeCells count="72">
    <mergeCell ref="A1:K1"/>
    <mergeCell ref="B3:C3"/>
    <mergeCell ref="D3:J3"/>
    <mergeCell ref="B4:C4"/>
    <mergeCell ref="D4:J4"/>
    <mergeCell ref="B5:C5"/>
    <mergeCell ref="D5:J5"/>
    <mergeCell ref="B6:C7"/>
    <mergeCell ref="D6:E6"/>
    <mergeCell ref="F6:G6"/>
    <mergeCell ref="H6:J6"/>
    <mergeCell ref="D7:E7"/>
    <mergeCell ref="F7:G7"/>
    <mergeCell ref="H7:J7"/>
    <mergeCell ref="I9:J9"/>
    <mergeCell ref="B10:C10"/>
    <mergeCell ref="I10:J10"/>
    <mergeCell ref="B11:C11"/>
    <mergeCell ref="I11:J11"/>
    <mergeCell ref="B12:C12"/>
    <mergeCell ref="I12:J12"/>
    <mergeCell ref="B13:C13"/>
    <mergeCell ref="I13:J13"/>
    <mergeCell ref="B14:C14"/>
    <mergeCell ref="I14:J14"/>
    <mergeCell ref="B15:C15"/>
    <mergeCell ref="I15:J15"/>
    <mergeCell ref="B16:C16"/>
    <mergeCell ref="I16:J16"/>
    <mergeCell ref="B17:C17"/>
    <mergeCell ref="I17:J17"/>
    <mergeCell ref="B18:C18"/>
    <mergeCell ref="I18:J18"/>
    <mergeCell ref="B19:C19"/>
    <mergeCell ref="I19:J19"/>
    <mergeCell ref="B20:C20"/>
    <mergeCell ref="I20:J20"/>
    <mergeCell ref="B21:C21"/>
    <mergeCell ref="I21:J21"/>
    <mergeCell ref="B22:C22"/>
    <mergeCell ref="I22:J22"/>
    <mergeCell ref="B23:C23"/>
    <mergeCell ref="I23:J23"/>
    <mergeCell ref="B24:C24"/>
    <mergeCell ref="I24:J24"/>
    <mergeCell ref="B25:C25"/>
    <mergeCell ref="I25:J25"/>
    <mergeCell ref="B26:C26"/>
    <mergeCell ref="I26:J26"/>
    <mergeCell ref="B27:C27"/>
    <mergeCell ref="I27:J27"/>
    <mergeCell ref="B28:C28"/>
    <mergeCell ref="I28:J28"/>
    <mergeCell ref="B29:C29"/>
    <mergeCell ref="I29:J29"/>
    <mergeCell ref="D30:I30"/>
    <mergeCell ref="B31:I32"/>
    <mergeCell ref="B33:C33"/>
    <mergeCell ref="D33:E33"/>
    <mergeCell ref="F33:G33"/>
    <mergeCell ref="H33:I33"/>
    <mergeCell ref="B34:C34"/>
    <mergeCell ref="D34:E34"/>
    <mergeCell ref="F34:G34"/>
    <mergeCell ref="H34:I34"/>
    <mergeCell ref="D38:E38"/>
    <mergeCell ref="B35:C35"/>
    <mergeCell ref="D35:E35"/>
    <mergeCell ref="F35:G35"/>
    <mergeCell ref="H35:I35"/>
    <mergeCell ref="D36:E36"/>
    <mergeCell ref="D37:E37"/>
  </mergeCells>
  <printOptions/>
  <pageMargins left="0.2" right="0.22" top="0.75" bottom="0.34" header="0.3" footer="0.3"/>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K38"/>
  <sheetViews>
    <sheetView zoomScalePageLayoutView="0" workbookViewId="0" topLeftCell="A1">
      <selection activeCell="D4" sqref="D4:J4"/>
    </sheetView>
  </sheetViews>
  <sheetFormatPr defaultColWidth="9.00390625" defaultRowHeight="13.5"/>
  <cols>
    <col min="1" max="1" width="6.625" style="418" customWidth="1"/>
    <col min="2" max="3" width="10.625" style="418" customWidth="1"/>
    <col min="4" max="4" width="5.625" style="418" customWidth="1"/>
    <col min="5" max="5" width="16.625" style="418" customWidth="1"/>
    <col min="6" max="6" width="5.625" style="418" customWidth="1"/>
    <col min="7" max="7" width="16.625" style="418" customWidth="1"/>
    <col min="8" max="8" width="5.625" style="418" customWidth="1"/>
    <col min="9" max="9" width="16.00390625" style="418" customWidth="1"/>
    <col min="10" max="10" width="1.25" style="418" customWidth="1"/>
    <col min="11" max="11" width="6.625" style="418" customWidth="1"/>
    <col min="12" max="12" width="9.00390625" style="418" bestFit="1" customWidth="1"/>
    <col min="13" max="16384" width="9.00390625" style="418" customWidth="1"/>
  </cols>
  <sheetData>
    <row r="1" spans="1:11" ht="23.25" customHeight="1">
      <c r="A1" s="1067" t="s">
        <v>682</v>
      </c>
      <c r="B1" s="1067"/>
      <c r="C1" s="1067"/>
      <c r="D1" s="1067"/>
      <c r="E1" s="1067"/>
      <c r="F1" s="1067"/>
      <c r="G1" s="1067"/>
      <c r="H1" s="1067"/>
      <c r="I1" s="1067"/>
      <c r="J1" s="1067"/>
      <c r="K1" s="1067"/>
    </row>
    <row r="3" spans="2:10" ht="24.75" customHeight="1">
      <c r="B3" s="1068" t="s">
        <v>664</v>
      </c>
      <c r="C3" s="1070"/>
      <c r="D3" s="1118" t="s">
        <v>701</v>
      </c>
      <c r="E3" s="1070"/>
      <c r="F3" s="1070"/>
      <c r="G3" s="1070"/>
      <c r="H3" s="1070"/>
      <c r="I3" s="1070"/>
      <c r="J3" s="1119"/>
    </row>
    <row r="4" spans="2:10" ht="24.75" customHeight="1">
      <c r="B4" s="1052" t="s">
        <v>666</v>
      </c>
      <c r="C4" s="1053"/>
      <c r="D4" s="1053"/>
      <c r="E4" s="1053"/>
      <c r="F4" s="1053"/>
      <c r="G4" s="1053"/>
      <c r="H4" s="1053"/>
      <c r="I4" s="1053"/>
      <c r="J4" s="1115"/>
    </row>
    <row r="5" spans="2:10" ht="24.75" customHeight="1">
      <c r="B5" s="1052" t="s">
        <v>684</v>
      </c>
      <c r="C5" s="1053"/>
      <c r="D5" s="1089"/>
      <c r="E5" s="1030"/>
      <c r="F5" s="1030"/>
      <c r="G5" s="1030"/>
      <c r="H5" s="1030"/>
      <c r="I5" s="1030"/>
      <c r="J5" s="1077"/>
    </row>
    <row r="6" spans="2:10" ht="15" customHeight="1">
      <c r="B6" s="1052" t="s">
        <v>668</v>
      </c>
      <c r="C6" s="1053"/>
      <c r="D6" s="1053" t="s">
        <v>141</v>
      </c>
      <c r="E6" s="1053"/>
      <c r="F6" s="1053" t="s">
        <v>642</v>
      </c>
      <c r="G6" s="1053"/>
      <c r="H6" s="1053" t="s">
        <v>653</v>
      </c>
      <c r="I6" s="1053"/>
      <c r="J6" s="1115"/>
    </row>
    <row r="7" spans="2:10" ht="24.75" customHeight="1">
      <c r="B7" s="1054"/>
      <c r="C7" s="1056"/>
      <c r="D7" s="1116" t="s">
        <v>391</v>
      </c>
      <c r="E7" s="1116"/>
      <c r="F7" s="1116" t="s">
        <v>391</v>
      </c>
      <c r="G7" s="1116"/>
      <c r="H7" s="1116" t="s">
        <v>391</v>
      </c>
      <c r="I7" s="1116"/>
      <c r="J7" s="1117"/>
    </row>
    <row r="8" spans="2:10" ht="40.5" customHeight="1">
      <c r="B8" s="374"/>
      <c r="C8" s="374"/>
      <c r="D8" s="420"/>
      <c r="E8" s="420"/>
      <c r="F8" s="420"/>
      <c r="G8" s="420"/>
      <c r="H8" s="420"/>
      <c r="I8" s="454"/>
      <c r="J8" s="454"/>
    </row>
    <row r="9" spans="2:10" ht="21.75" customHeight="1">
      <c r="B9" s="374"/>
      <c r="C9" s="374"/>
      <c r="D9" s="455" t="s">
        <v>686</v>
      </c>
      <c r="E9" s="456" t="s">
        <v>687</v>
      </c>
      <c r="F9" s="457" t="s">
        <v>478</v>
      </c>
      <c r="G9" s="456" t="s">
        <v>687</v>
      </c>
      <c r="H9" s="458" t="s">
        <v>477</v>
      </c>
      <c r="I9" s="1110" t="s">
        <v>687</v>
      </c>
      <c r="J9" s="1073"/>
    </row>
    <row r="10" spans="2:10" ht="21.75" customHeight="1">
      <c r="B10" s="1111" t="s">
        <v>116</v>
      </c>
      <c r="C10" s="1112"/>
      <c r="D10" s="459">
        <v>1</v>
      </c>
      <c r="E10" s="470" t="s">
        <v>167</v>
      </c>
      <c r="F10" s="459">
        <v>1</v>
      </c>
      <c r="G10" s="470" t="s">
        <v>167</v>
      </c>
      <c r="H10" s="459">
        <v>1</v>
      </c>
      <c r="I10" s="1132" t="s">
        <v>167</v>
      </c>
      <c r="J10" s="1133"/>
    </row>
    <row r="11" spans="2:10" ht="21.75" customHeight="1">
      <c r="B11" s="1098" t="s">
        <v>688</v>
      </c>
      <c r="C11" s="1099"/>
      <c r="D11" s="459">
        <v>2</v>
      </c>
      <c r="E11" s="471" t="s">
        <v>167</v>
      </c>
      <c r="F11" s="459">
        <v>2</v>
      </c>
      <c r="G11" s="472" t="s">
        <v>167</v>
      </c>
      <c r="H11" s="464">
        <v>2</v>
      </c>
      <c r="I11" s="1128" t="s">
        <v>167</v>
      </c>
      <c r="J11" s="1129"/>
    </row>
    <row r="12" spans="2:10" ht="21.75" customHeight="1">
      <c r="B12" s="1098" t="s">
        <v>331</v>
      </c>
      <c r="C12" s="1099"/>
      <c r="D12" s="459">
        <v>3</v>
      </c>
      <c r="E12" s="471" t="s">
        <v>167</v>
      </c>
      <c r="F12" s="459">
        <v>3</v>
      </c>
      <c r="G12" s="471" t="s">
        <v>167</v>
      </c>
      <c r="H12" s="459">
        <v>3</v>
      </c>
      <c r="I12" s="1128" t="s">
        <v>167</v>
      </c>
      <c r="J12" s="1129"/>
    </row>
    <row r="13" spans="2:10" ht="21.75" customHeight="1">
      <c r="B13" s="1098" t="s">
        <v>689</v>
      </c>
      <c r="C13" s="1099"/>
      <c r="D13" s="459">
        <v>4</v>
      </c>
      <c r="E13" s="471" t="s">
        <v>167</v>
      </c>
      <c r="F13" s="459">
        <v>4</v>
      </c>
      <c r="G13" s="471" t="s">
        <v>167</v>
      </c>
      <c r="H13" s="459">
        <v>4</v>
      </c>
      <c r="I13" s="1128" t="s">
        <v>167</v>
      </c>
      <c r="J13" s="1129"/>
    </row>
    <row r="14" spans="2:10" ht="21.75" customHeight="1">
      <c r="B14" s="1098" t="s">
        <v>690</v>
      </c>
      <c r="C14" s="1099"/>
      <c r="D14" s="459">
        <v>5</v>
      </c>
      <c r="E14" s="471" t="s">
        <v>167</v>
      </c>
      <c r="F14" s="459">
        <v>5</v>
      </c>
      <c r="G14" s="471" t="s">
        <v>167</v>
      </c>
      <c r="H14" s="459">
        <v>5</v>
      </c>
      <c r="I14" s="1128" t="s">
        <v>167</v>
      </c>
      <c r="J14" s="1129"/>
    </row>
    <row r="15" spans="2:10" ht="21.75" customHeight="1">
      <c r="B15" s="1098" t="s">
        <v>272</v>
      </c>
      <c r="C15" s="1099"/>
      <c r="D15" s="459">
        <v>6</v>
      </c>
      <c r="E15" s="471" t="s">
        <v>167</v>
      </c>
      <c r="F15" s="459">
        <v>6</v>
      </c>
      <c r="G15" s="471" t="s">
        <v>167</v>
      </c>
      <c r="H15" s="459">
        <v>6</v>
      </c>
      <c r="I15" s="1128" t="s">
        <v>167</v>
      </c>
      <c r="J15" s="1129"/>
    </row>
    <row r="16" spans="2:10" ht="21.75" customHeight="1">
      <c r="B16" s="1098" t="s">
        <v>691</v>
      </c>
      <c r="C16" s="1099"/>
      <c r="D16" s="459">
        <v>7</v>
      </c>
      <c r="E16" s="471" t="s">
        <v>167</v>
      </c>
      <c r="F16" s="459">
        <v>7</v>
      </c>
      <c r="G16" s="471" t="s">
        <v>167</v>
      </c>
      <c r="H16" s="459">
        <v>7</v>
      </c>
      <c r="I16" s="1128" t="s">
        <v>167</v>
      </c>
      <c r="J16" s="1129"/>
    </row>
    <row r="17" spans="2:10" ht="21.75" customHeight="1">
      <c r="B17" s="1098" t="s">
        <v>179</v>
      </c>
      <c r="C17" s="1099"/>
      <c r="D17" s="459">
        <v>8</v>
      </c>
      <c r="E17" s="471" t="s">
        <v>167</v>
      </c>
      <c r="F17" s="459">
        <v>8</v>
      </c>
      <c r="G17" s="471" t="s">
        <v>167</v>
      </c>
      <c r="H17" s="459">
        <v>8</v>
      </c>
      <c r="I17" s="1128" t="s">
        <v>167</v>
      </c>
      <c r="J17" s="1129"/>
    </row>
    <row r="18" spans="2:10" ht="21.75" customHeight="1">
      <c r="B18" s="1098" t="s">
        <v>268</v>
      </c>
      <c r="C18" s="1099"/>
      <c r="D18" s="459">
        <v>9</v>
      </c>
      <c r="E18" s="471" t="s">
        <v>167</v>
      </c>
      <c r="F18" s="459">
        <v>9</v>
      </c>
      <c r="G18" s="471" t="s">
        <v>167</v>
      </c>
      <c r="H18" s="459">
        <v>9</v>
      </c>
      <c r="I18" s="1128" t="s">
        <v>167</v>
      </c>
      <c r="J18" s="1129"/>
    </row>
    <row r="19" spans="2:10" ht="21.75" customHeight="1">
      <c r="B19" s="1098" t="s">
        <v>319</v>
      </c>
      <c r="C19" s="1099"/>
      <c r="D19" s="459">
        <v>10</v>
      </c>
      <c r="E19" s="471" t="s">
        <v>167</v>
      </c>
      <c r="F19" s="459">
        <v>10</v>
      </c>
      <c r="G19" s="471" t="s">
        <v>167</v>
      </c>
      <c r="H19" s="459">
        <v>10</v>
      </c>
      <c r="I19" s="1128" t="s">
        <v>167</v>
      </c>
      <c r="J19" s="1129"/>
    </row>
    <row r="20" spans="2:10" ht="21.75" customHeight="1">
      <c r="B20" s="1098" t="s">
        <v>305</v>
      </c>
      <c r="C20" s="1099"/>
      <c r="D20" s="459">
        <v>11</v>
      </c>
      <c r="E20" s="471" t="s">
        <v>167</v>
      </c>
      <c r="F20" s="459">
        <v>11</v>
      </c>
      <c r="G20" s="471" t="s">
        <v>167</v>
      </c>
      <c r="H20" s="459">
        <v>11</v>
      </c>
      <c r="I20" s="1128" t="s">
        <v>167</v>
      </c>
      <c r="J20" s="1129"/>
    </row>
    <row r="21" spans="2:10" ht="21.75" customHeight="1">
      <c r="B21" s="1098" t="s">
        <v>692</v>
      </c>
      <c r="C21" s="1099"/>
      <c r="D21" s="459">
        <v>12</v>
      </c>
      <c r="E21" s="471" t="s">
        <v>167</v>
      </c>
      <c r="F21" s="459">
        <v>12</v>
      </c>
      <c r="G21" s="471" t="s">
        <v>167</v>
      </c>
      <c r="H21" s="459">
        <v>12</v>
      </c>
      <c r="I21" s="1128" t="s">
        <v>167</v>
      </c>
      <c r="J21" s="1129"/>
    </row>
    <row r="22" spans="2:10" ht="21.75" customHeight="1">
      <c r="B22" s="1098" t="s">
        <v>693</v>
      </c>
      <c r="C22" s="1099"/>
      <c r="D22" s="459">
        <v>13</v>
      </c>
      <c r="E22" s="471" t="s">
        <v>167</v>
      </c>
      <c r="F22" s="459">
        <v>13</v>
      </c>
      <c r="G22" s="471" t="s">
        <v>167</v>
      </c>
      <c r="H22" s="459">
        <v>13</v>
      </c>
      <c r="I22" s="1128" t="s">
        <v>167</v>
      </c>
      <c r="J22" s="1129"/>
    </row>
    <row r="23" spans="2:10" ht="21.75" customHeight="1">
      <c r="B23" s="1098" t="s">
        <v>694</v>
      </c>
      <c r="C23" s="1099"/>
      <c r="D23" s="459">
        <v>14</v>
      </c>
      <c r="E23" s="471" t="s">
        <v>167</v>
      </c>
      <c r="F23" s="459">
        <v>14</v>
      </c>
      <c r="G23" s="471" t="s">
        <v>167</v>
      </c>
      <c r="H23" s="459">
        <v>14</v>
      </c>
      <c r="I23" s="1128" t="s">
        <v>167</v>
      </c>
      <c r="J23" s="1129"/>
    </row>
    <row r="24" spans="2:10" ht="21.75" customHeight="1">
      <c r="B24" s="1098" t="s">
        <v>695</v>
      </c>
      <c r="C24" s="1099"/>
      <c r="D24" s="459">
        <v>15</v>
      </c>
      <c r="E24" s="471" t="s">
        <v>167</v>
      </c>
      <c r="F24" s="459">
        <v>15</v>
      </c>
      <c r="G24" s="471" t="s">
        <v>167</v>
      </c>
      <c r="H24" s="459">
        <v>15</v>
      </c>
      <c r="I24" s="1128" t="s">
        <v>167</v>
      </c>
      <c r="J24" s="1129"/>
    </row>
    <row r="25" spans="2:10" ht="21.75" customHeight="1">
      <c r="B25" s="1098" t="s">
        <v>696</v>
      </c>
      <c r="C25" s="1099"/>
      <c r="D25" s="459">
        <v>16</v>
      </c>
      <c r="E25" s="471" t="s">
        <v>167</v>
      </c>
      <c r="F25" s="459">
        <v>16</v>
      </c>
      <c r="G25" s="471" t="s">
        <v>167</v>
      </c>
      <c r="H25" s="459">
        <v>16</v>
      </c>
      <c r="I25" s="1128" t="s">
        <v>167</v>
      </c>
      <c r="J25" s="1129"/>
    </row>
    <row r="26" spans="2:10" ht="21.75" customHeight="1">
      <c r="B26" s="1098" t="s">
        <v>130</v>
      </c>
      <c r="C26" s="1099"/>
      <c r="D26" s="459">
        <v>17</v>
      </c>
      <c r="E26" s="471" t="s">
        <v>167</v>
      </c>
      <c r="F26" s="459">
        <v>17</v>
      </c>
      <c r="G26" s="471" t="s">
        <v>167</v>
      </c>
      <c r="H26" s="459">
        <v>17</v>
      </c>
      <c r="I26" s="1128" t="s">
        <v>167</v>
      </c>
      <c r="J26" s="1129"/>
    </row>
    <row r="27" spans="2:10" ht="21.75" customHeight="1">
      <c r="B27" s="1098" t="s">
        <v>352</v>
      </c>
      <c r="C27" s="1099"/>
      <c r="D27" s="459">
        <v>18</v>
      </c>
      <c r="E27" s="471" t="s">
        <v>167</v>
      </c>
      <c r="F27" s="459">
        <v>18</v>
      </c>
      <c r="G27" s="471" t="s">
        <v>167</v>
      </c>
      <c r="H27" s="459">
        <v>18</v>
      </c>
      <c r="I27" s="1128" t="s">
        <v>167</v>
      </c>
      <c r="J27" s="1129"/>
    </row>
    <row r="28" spans="2:10" ht="21.75" customHeight="1">
      <c r="B28" s="1098" t="s">
        <v>697</v>
      </c>
      <c r="C28" s="1099"/>
      <c r="D28" s="459">
        <v>19</v>
      </c>
      <c r="E28" s="471" t="s">
        <v>167</v>
      </c>
      <c r="F28" s="459">
        <v>19</v>
      </c>
      <c r="G28" s="471" t="s">
        <v>167</v>
      </c>
      <c r="H28" s="459">
        <v>19</v>
      </c>
      <c r="I28" s="1128" t="s">
        <v>167</v>
      </c>
      <c r="J28" s="1129"/>
    </row>
    <row r="29" spans="2:10" ht="21.75" customHeight="1">
      <c r="B29" s="1102" t="s">
        <v>35</v>
      </c>
      <c r="C29" s="1103"/>
      <c r="D29" s="467">
        <v>20</v>
      </c>
      <c r="E29" s="473" t="s">
        <v>167</v>
      </c>
      <c r="F29" s="467">
        <v>20</v>
      </c>
      <c r="G29" s="473" t="s">
        <v>167</v>
      </c>
      <c r="H29" s="467">
        <v>20</v>
      </c>
      <c r="I29" s="1130" t="s">
        <v>167</v>
      </c>
      <c r="J29" s="1131"/>
    </row>
    <row r="30" spans="2:10" ht="24" customHeight="1">
      <c r="B30" s="374"/>
      <c r="C30" s="374"/>
      <c r="D30" s="1106"/>
      <c r="E30" s="1106"/>
      <c r="F30" s="1106"/>
      <c r="G30" s="1106"/>
      <c r="H30" s="1106"/>
      <c r="I30" s="1106"/>
      <c r="J30" s="469"/>
    </row>
    <row r="31" spans="2:9" ht="12.75">
      <c r="B31" s="1107" t="s">
        <v>47</v>
      </c>
      <c r="C31" s="1107"/>
      <c r="D31" s="1107"/>
      <c r="E31" s="1107"/>
      <c r="F31" s="1107"/>
      <c r="G31" s="1107"/>
      <c r="H31" s="1107"/>
      <c r="I31" s="1107"/>
    </row>
    <row r="32" spans="2:9" ht="12.75">
      <c r="B32" s="1108"/>
      <c r="C32" s="1108"/>
      <c r="D32" s="1108"/>
      <c r="E32" s="1108"/>
      <c r="F32" s="1108"/>
      <c r="G32" s="1108"/>
      <c r="H32" s="1109"/>
      <c r="I32" s="1109"/>
    </row>
    <row r="33" spans="2:9" ht="12.75">
      <c r="B33" s="1123" t="s">
        <v>672</v>
      </c>
      <c r="C33" s="1123"/>
      <c r="D33" s="1121" t="s">
        <v>644</v>
      </c>
      <c r="E33" s="1015"/>
      <c r="F33" s="1124" t="s">
        <v>698</v>
      </c>
      <c r="G33" s="1125"/>
      <c r="H33" s="1124" t="s">
        <v>699</v>
      </c>
      <c r="I33" s="1125"/>
    </row>
    <row r="34" spans="2:9" ht="12.75" customHeight="1">
      <c r="B34" s="1126" t="s">
        <v>675</v>
      </c>
      <c r="C34" s="1127"/>
      <c r="D34" s="1122"/>
      <c r="E34" s="1122"/>
      <c r="F34" s="1122"/>
      <c r="G34" s="1122"/>
      <c r="H34" s="1122"/>
      <c r="I34" s="1122"/>
    </row>
    <row r="35" spans="2:9" ht="24" customHeight="1">
      <c r="B35" s="1120"/>
      <c r="C35" s="1120"/>
      <c r="D35" s="1120"/>
      <c r="E35" s="1120"/>
      <c r="F35" s="1120"/>
      <c r="G35" s="1120"/>
      <c r="H35" s="1120"/>
      <c r="I35" s="1120"/>
    </row>
    <row r="36" spans="2:9" ht="12.75">
      <c r="B36" s="453"/>
      <c r="C36" s="453"/>
      <c r="D36" s="1121" t="s">
        <v>700</v>
      </c>
      <c r="E36" s="1015"/>
      <c r="F36" s="453"/>
      <c r="G36" s="453"/>
      <c r="H36" s="453"/>
      <c r="I36" s="453"/>
    </row>
    <row r="37" spans="2:9" ht="12.75">
      <c r="B37" s="453"/>
      <c r="C37" s="453"/>
      <c r="D37" s="1122"/>
      <c r="E37" s="1122"/>
      <c r="F37" s="453" t="s">
        <v>541</v>
      </c>
      <c r="G37" s="453"/>
      <c r="H37" s="453"/>
      <c r="I37" s="453"/>
    </row>
    <row r="38" spans="2:9" ht="21" customHeight="1">
      <c r="B38" s="453"/>
      <c r="C38" s="453"/>
      <c r="D38" s="1120"/>
      <c r="E38" s="1120"/>
      <c r="F38" s="453"/>
      <c r="G38" s="453"/>
      <c r="H38" s="453"/>
      <c r="I38" s="453"/>
    </row>
  </sheetData>
  <sheetProtection/>
  <mergeCells count="72">
    <mergeCell ref="A1:K1"/>
    <mergeCell ref="B3:C3"/>
    <mergeCell ref="D3:J3"/>
    <mergeCell ref="B4:C4"/>
    <mergeCell ref="D4:J4"/>
    <mergeCell ref="B5:C5"/>
    <mergeCell ref="D5:J5"/>
    <mergeCell ref="B6:C7"/>
    <mergeCell ref="D6:E6"/>
    <mergeCell ref="F6:G6"/>
    <mergeCell ref="H6:J6"/>
    <mergeCell ref="D7:E7"/>
    <mergeCell ref="F7:G7"/>
    <mergeCell ref="H7:J7"/>
    <mergeCell ref="I9:J9"/>
    <mergeCell ref="B10:C10"/>
    <mergeCell ref="I10:J10"/>
    <mergeCell ref="B11:C11"/>
    <mergeCell ref="I11:J11"/>
    <mergeCell ref="B12:C12"/>
    <mergeCell ref="I12:J12"/>
    <mergeCell ref="B13:C13"/>
    <mergeCell ref="I13:J13"/>
    <mergeCell ref="B14:C14"/>
    <mergeCell ref="I14:J14"/>
    <mergeCell ref="B15:C15"/>
    <mergeCell ref="I15:J15"/>
    <mergeCell ref="B16:C16"/>
    <mergeCell ref="I16:J16"/>
    <mergeCell ref="B17:C17"/>
    <mergeCell ref="I17:J17"/>
    <mergeCell ref="B18:C18"/>
    <mergeCell ref="I18:J18"/>
    <mergeCell ref="B19:C19"/>
    <mergeCell ref="I19:J19"/>
    <mergeCell ref="B20:C20"/>
    <mergeCell ref="I20:J20"/>
    <mergeCell ref="B21:C21"/>
    <mergeCell ref="I21:J21"/>
    <mergeCell ref="B22:C22"/>
    <mergeCell ref="I22:J22"/>
    <mergeCell ref="B23:C23"/>
    <mergeCell ref="I23:J23"/>
    <mergeCell ref="B24:C24"/>
    <mergeCell ref="I24:J24"/>
    <mergeCell ref="B25:C25"/>
    <mergeCell ref="I25:J25"/>
    <mergeCell ref="B26:C26"/>
    <mergeCell ref="I26:J26"/>
    <mergeCell ref="B27:C27"/>
    <mergeCell ref="I27:J27"/>
    <mergeCell ref="B28:C28"/>
    <mergeCell ref="I28:J28"/>
    <mergeCell ref="B29:C29"/>
    <mergeCell ref="I29:J29"/>
    <mergeCell ref="D30:I30"/>
    <mergeCell ref="B31:I32"/>
    <mergeCell ref="B33:C33"/>
    <mergeCell ref="D33:E33"/>
    <mergeCell ref="F33:G33"/>
    <mergeCell ref="H33:I33"/>
    <mergeCell ref="B34:C34"/>
    <mergeCell ref="D34:E34"/>
    <mergeCell ref="F34:G34"/>
    <mergeCell ref="H34:I34"/>
    <mergeCell ref="D38:E38"/>
    <mergeCell ref="B35:C35"/>
    <mergeCell ref="D35:E35"/>
    <mergeCell ref="F35:G35"/>
    <mergeCell ref="H35:I35"/>
    <mergeCell ref="D36:E36"/>
    <mergeCell ref="D37:E37"/>
  </mergeCells>
  <printOptions/>
  <pageMargins left="0.2" right="0.22" top="0.75" bottom="0.34"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T76"/>
  <sheetViews>
    <sheetView zoomScalePageLayoutView="0" workbookViewId="0" topLeftCell="A1">
      <selection activeCell="A12" sqref="A12"/>
    </sheetView>
  </sheetViews>
  <sheetFormatPr defaultColWidth="9.00390625" defaultRowHeight="13.5"/>
  <sheetData>
    <row r="1" spans="1:9" ht="27.75" customHeight="1">
      <c r="A1" s="474" t="s">
        <v>125</v>
      </c>
      <c r="B1" s="1"/>
      <c r="C1" s="1"/>
      <c r="D1" s="1"/>
      <c r="E1" s="1"/>
      <c r="F1" s="1"/>
      <c r="G1" s="1"/>
      <c r="H1" s="1"/>
      <c r="I1" s="1"/>
    </row>
    <row r="2" spans="1:9" ht="27.75" customHeight="1">
      <c r="A2" s="475" t="s">
        <v>393</v>
      </c>
      <c r="B2" s="1"/>
      <c r="C2" s="1"/>
      <c r="D2" s="1"/>
      <c r="E2" s="1"/>
      <c r="F2" s="1"/>
      <c r="G2" s="1"/>
      <c r="H2" s="1"/>
      <c r="I2" s="1"/>
    </row>
    <row r="3" spans="1:12" ht="27.75" customHeight="1">
      <c r="A3" s="476" t="s">
        <v>702</v>
      </c>
      <c r="B3" s="477"/>
      <c r="C3" s="477"/>
      <c r="D3" s="477"/>
      <c r="E3" s="478"/>
      <c r="F3" s="478"/>
      <c r="G3" s="479"/>
      <c r="H3" s="479"/>
      <c r="I3" s="480"/>
      <c r="L3" s="481"/>
    </row>
    <row r="4" spans="1:9" ht="27.75" customHeight="1">
      <c r="A4" s="482" t="s">
        <v>415</v>
      </c>
      <c r="B4" s="117"/>
      <c r="C4" s="117"/>
      <c r="D4" s="117" t="s">
        <v>703</v>
      </c>
      <c r="E4" s="117"/>
      <c r="F4" s="117"/>
      <c r="G4" s="117"/>
      <c r="H4" s="117"/>
      <c r="I4" s="483"/>
    </row>
    <row r="5" spans="1:9" ht="27.75" customHeight="1">
      <c r="A5" s="482" t="s">
        <v>704</v>
      </c>
      <c r="B5" s="117"/>
      <c r="C5" s="117"/>
      <c r="D5" s="117"/>
      <c r="E5" s="117"/>
      <c r="F5" s="117"/>
      <c r="G5" s="117"/>
      <c r="H5" s="117"/>
      <c r="I5" s="483"/>
    </row>
    <row r="6" spans="1:9" ht="27.75" customHeight="1">
      <c r="A6" s="482" t="s">
        <v>705</v>
      </c>
      <c r="B6" s="117"/>
      <c r="C6" s="117"/>
      <c r="D6" s="117"/>
      <c r="E6" s="117"/>
      <c r="F6" s="117"/>
      <c r="G6" s="117"/>
      <c r="H6" s="117"/>
      <c r="I6" s="483"/>
    </row>
    <row r="7" spans="1:9" ht="27.75" customHeight="1">
      <c r="A7" s="482" t="s">
        <v>706</v>
      </c>
      <c r="B7" s="117"/>
      <c r="C7" s="117"/>
      <c r="D7" s="117"/>
      <c r="E7" s="117"/>
      <c r="F7" s="117"/>
      <c r="G7" s="117"/>
      <c r="H7" s="117"/>
      <c r="I7" s="483"/>
    </row>
    <row r="8" spans="1:9" ht="27.75" customHeight="1">
      <c r="A8" s="482" t="s">
        <v>248</v>
      </c>
      <c r="B8" s="117"/>
      <c r="C8" s="117"/>
      <c r="D8" s="117"/>
      <c r="E8" s="117"/>
      <c r="F8" s="117"/>
      <c r="G8" s="117"/>
      <c r="H8" s="117"/>
      <c r="I8" s="483"/>
    </row>
    <row r="9" spans="1:9" ht="27.75" customHeight="1">
      <c r="A9" s="482" t="s">
        <v>452</v>
      </c>
      <c r="B9" s="117"/>
      <c r="C9" s="117"/>
      <c r="D9" s="117"/>
      <c r="E9" s="117"/>
      <c r="F9" s="117"/>
      <c r="G9" s="117"/>
      <c r="H9" s="117"/>
      <c r="I9" s="483"/>
    </row>
    <row r="10" spans="1:9" ht="27.75" customHeight="1">
      <c r="A10" s="484" t="s">
        <v>707</v>
      </c>
      <c r="B10" s="485"/>
      <c r="C10" s="485"/>
      <c r="D10" s="485"/>
      <c r="E10" s="485"/>
      <c r="F10" s="485"/>
      <c r="G10" s="485"/>
      <c r="H10" s="485"/>
      <c r="I10" s="486"/>
    </row>
    <row r="11" spans="1:9" ht="14.25" customHeight="1">
      <c r="A11" s="117"/>
      <c r="B11" s="117"/>
      <c r="C11" s="117"/>
      <c r="D11" s="117"/>
      <c r="E11" s="117"/>
      <c r="F11" s="117"/>
      <c r="G11" s="117"/>
      <c r="H11" s="117"/>
      <c r="I11" s="117"/>
    </row>
    <row r="12" spans="1:9" ht="27.75" customHeight="1">
      <c r="A12" s="476" t="s">
        <v>650</v>
      </c>
      <c r="B12" s="479"/>
      <c r="C12" s="479"/>
      <c r="D12" s="479"/>
      <c r="E12" s="479"/>
      <c r="F12" s="479"/>
      <c r="G12" s="479"/>
      <c r="H12" s="479"/>
      <c r="I12" s="480"/>
    </row>
    <row r="13" spans="1:9" ht="27.75" customHeight="1">
      <c r="A13" s="487" t="s">
        <v>466</v>
      </c>
      <c r="B13" s="488"/>
      <c r="C13" s="488"/>
      <c r="D13" s="488"/>
      <c r="E13" s="488"/>
      <c r="F13" s="488"/>
      <c r="G13" s="488"/>
      <c r="H13" s="488"/>
      <c r="I13" s="489"/>
    </row>
    <row r="14" spans="1:9" ht="27.75" customHeight="1">
      <c r="A14" s="487" t="s">
        <v>589</v>
      </c>
      <c r="B14" s="117"/>
      <c r="C14" s="117"/>
      <c r="D14" s="117"/>
      <c r="E14" s="117"/>
      <c r="F14" s="117"/>
      <c r="G14" s="117"/>
      <c r="H14" s="117"/>
      <c r="I14" s="489"/>
    </row>
    <row r="15" spans="1:9" ht="27.75" customHeight="1">
      <c r="A15" s="487" t="s">
        <v>709</v>
      </c>
      <c r="B15" s="117"/>
      <c r="C15" s="117"/>
      <c r="D15" s="117"/>
      <c r="E15" s="1134"/>
      <c r="F15" s="1134"/>
      <c r="G15" s="1134"/>
      <c r="H15" s="1134"/>
      <c r="I15" s="489"/>
    </row>
    <row r="16" spans="1:9" ht="27.75" customHeight="1">
      <c r="A16" s="484" t="s">
        <v>710</v>
      </c>
      <c r="B16" s="485"/>
      <c r="C16" s="485"/>
      <c r="D16" s="485"/>
      <c r="E16" s="485"/>
      <c r="F16" s="485"/>
      <c r="G16" s="485"/>
      <c r="H16" s="485"/>
      <c r="I16" s="486"/>
    </row>
    <row r="17" spans="1:9" ht="12" customHeight="1">
      <c r="A17" s="1"/>
      <c r="B17" s="479"/>
      <c r="C17" s="479"/>
      <c r="D17" s="1"/>
      <c r="E17" s="1"/>
      <c r="F17" s="1"/>
      <c r="G17" s="479"/>
      <c r="H17" s="1"/>
      <c r="I17" s="1"/>
    </row>
    <row r="18" spans="1:9" ht="27.75" customHeight="1">
      <c r="A18" s="476" t="s">
        <v>227</v>
      </c>
      <c r="B18" s="479"/>
      <c r="C18" s="479"/>
      <c r="D18" s="479"/>
      <c r="E18" s="479"/>
      <c r="F18" s="479"/>
      <c r="G18" s="479"/>
      <c r="H18" s="479"/>
      <c r="I18" s="480"/>
    </row>
    <row r="19" spans="1:9" ht="27.75" customHeight="1">
      <c r="A19" s="482" t="s">
        <v>711</v>
      </c>
      <c r="B19" s="117"/>
      <c r="C19" s="117"/>
      <c r="D19" s="117"/>
      <c r="E19" s="117"/>
      <c r="F19" s="117"/>
      <c r="G19" s="117"/>
      <c r="H19" s="96"/>
      <c r="I19" s="489"/>
    </row>
    <row r="20" spans="1:9" ht="27.75" customHeight="1">
      <c r="A20" s="482" t="s">
        <v>712</v>
      </c>
      <c r="B20" s="117"/>
      <c r="C20" s="117"/>
      <c r="D20" s="117"/>
      <c r="E20" s="117"/>
      <c r="F20" s="117"/>
      <c r="G20" s="117"/>
      <c r="H20" s="96"/>
      <c r="I20" s="489"/>
    </row>
    <row r="21" spans="1:9" ht="27.75" customHeight="1">
      <c r="A21" s="482" t="s">
        <v>601</v>
      </c>
      <c r="B21" s="117"/>
      <c r="C21" s="117"/>
      <c r="D21" s="117"/>
      <c r="E21" s="117"/>
      <c r="F21" s="117"/>
      <c r="G21" s="117"/>
      <c r="H21" s="96"/>
      <c r="I21" s="489"/>
    </row>
    <row r="22" spans="1:11" ht="27.75" customHeight="1">
      <c r="A22" s="482" t="s">
        <v>592</v>
      </c>
      <c r="B22" s="117"/>
      <c r="C22" s="117"/>
      <c r="D22" s="117"/>
      <c r="E22" s="117"/>
      <c r="F22" s="117"/>
      <c r="G22" s="117"/>
      <c r="H22" s="96"/>
      <c r="I22" s="489"/>
      <c r="K22" s="481"/>
    </row>
    <row r="23" spans="1:9" ht="27.75" customHeight="1">
      <c r="A23" s="482" t="s">
        <v>713</v>
      </c>
      <c r="B23" s="117"/>
      <c r="C23" s="117"/>
      <c r="D23" s="117"/>
      <c r="E23" s="117"/>
      <c r="F23" s="117"/>
      <c r="G23" s="117"/>
      <c r="H23" s="96"/>
      <c r="I23" s="489"/>
    </row>
    <row r="24" spans="1:9" ht="27.75" customHeight="1">
      <c r="A24" s="482" t="s">
        <v>214</v>
      </c>
      <c r="B24" s="117"/>
      <c r="C24" s="117"/>
      <c r="D24" s="117"/>
      <c r="E24" s="117"/>
      <c r="F24" s="117"/>
      <c r="G24" s="117"/>
      <c r="H24" s="96"/>
      <c r="I24" s="489"/>
    </row>
    <row r="25" spans="1:9" ht="27.75" customHeight="1">
      <c r="A25" s="482" t="s">
        <v>564</v>
      </c>
      <c r="B25" s="117"/>
      <c r="C25" s="117"/>
      <c r="D25" s="117"/>
      <c r="E25" s="117"/>
      <c r="F25" s="117"/>
      <c r="G25" s="117"/>
      <c r="H25" s="96"/>
      <c r="I25" s="489"/>
    </row>
    <row r="26" spans="1:9" ht="27.75" customHeight="1">
      <c r="A26" s="482" t="s">
        <v>714</v>
      </c>
      <c r="B26" s="117"/>
      <c r="C26" s="117"/>
      <c r="D26" s="117"/>
      <c r="E26" s="117"/>
      <c r="F26" s="117"/>
      <c r="G26" s="117"/>
      <c r="H26" s="96"/>
      <c r="I26" s="489"/>
    </row>
    <row r="27" spans="1:9" ht="27.75" customHeight="1">
      <c r="A27" s="482" t="s">
        <v>715</v>
      </c>
      <c r="B27" s="117"/>
      <c r="C27" s="117"/>
      <c r="D27" s="117"/>
      <c r="E27" s="117"/>
      <c r="F27" s="117"/>
      <c r="G27" s="117"/>
      <c r="H27" s="96"/>
      <c r="I27" s="489"/>
    </row>
    <row r="28" spans="1:9" ht="27.75" customHeight="1">
      <c r="A28" s="484" t="s">
        <v>716</v>
      </c>
      <c r="B28" s="485"/>
      <c r="C28" s="485"/>
      <c r="D28" s="485"/>
      <c r="E28" s="485"/>
      <c r="F28" s="485"/>
      <c r="G28" s="485"/>
      <c r="H28" s="491"/>
      <c r="I28" s="492"/>
    </row>
    <row r="29" spans="1:9" ht="15" customHeight="1">
      <c r="A29" s="1"/>
      <c r="B29" s="1"/>
      <c r="C29" s="1135" t="s">
        <v>717</v>
      </c>
      <c r="D29" s="1135"/>
      <c r="E29" s="1135"/>
      <c r="F29" s="1135"/>
      <c r="G29" s="1135"/>
      <c r="H29" s="1135"/>
      <c r="I29" s="1135"/>
    </row>
    <row r="30" spans="1:9" ht="27.75" customHeight="1">
      <c r="A30" s="1"/>
      <c r="B30" s="1"/>
      <c r="C30" s="1"/>
      <c r="D30" s="1"/>
      <c r="E30" s="1"/>
      <c r="F30" s="1"/>
      <c r="G30" s="1"/>
      <c r="H30" s="1"/>
      <c r="I30" s="1"/>
    </row>
    <row r="31" spans="1:9" ht="27.75" customHeight="1">
      <c r="A31" s="1"/>
      <c r="B31" s="1"/>
      <c r="C31" s="1"/>
      <c r="D31" s="1"/>
      <c r="E31" s="1"/>
      <c r="F31" s="1"/>
      <c r="G31" s="1"/>
      <c r="H31" s="1"/>
      <c r="I31" s="1"/>
    </row>
    <row r="32" spans="1:9" ht="27.75" customHeight="1">
      <c r="A32" s="1"/>
      <c r="B32" s="1"/>
      <c r="C32" s="1"/>
      <c r="D32" s="1"/>
      <c r="E32" s="1"/>
      <c r="F32" s="1"/>
      <c r="G32" s="1"/>
      <c r="H32" s="1"/>
      <c r="I32" s="1"/>
    </row>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spans="12:20" ht="27.75" customHeight="1">
      <c r="L45" s="493"/>
      <c r="M45" s="493"/>
      <c r="N45" s="493"/>
      <c r="O45" s="493"/>
      <c r="P45" s="493"/>
      <c r="Q45" s="494"/>
      <c r="R45" s="481"/>
      <c r="S45" s="481"/>
      <c r="T45" s="481"/>
    </row>
    <row r="46" spans="12:20" ht="27.75" customHeight="1">
      <c r="L46" s="495"/>
      <c r="M46" s="495"/>
      <c r="N46" s="495"/>
      <c r="O46" s="495"/>
      <c r="P46" s="495"/>
      <c r="Q46" s="495"/>
      <c r="R46" s="495"/>
      <c r="S46" s="495"/>
      <c r="T46" s="495"/>
    </row>
    <row r="47" spans="10:20" ht="27.75" customHeight="1">
      <c r="J47" s="481"/>
      <c r="L47" s="495"/>
      <c r="M47" s="495"/>
      <c r="N47" s="495"/>
      <c r="O47" s="495"/>
      <c r="P47" s="495"/>
      <c r="Q47" s="495"/>
      <c r="R47" s="495"/>
      <c r="S47" s="495"/>
      <c r="T47" s="495"/>
    </row>
    <row r="48" spans="12:20" ht="27.75" customHeight="1">
      <c r="L48" s="495"/>
      <c r="M48" s="495"/>
      <c r="N48" s="495"/>
      <c r="O48" s="495"/>
      <c r="P48" s="495"/>
      <c r="Q48" s="495"/>
      <c r="R48" s="495"/>
      <c r="S48" s="495"/>
      <c r="T48" s="495"/>
    </row>
    <row r="49" spans="12:20" ht="27.75" customHeight="1">
      <c r="L49" s="495"/>
      <c r="M49" s="495"/>
      <c r="N49" s="495"/>
      <c r="O49" s="495"/>
      <c r="P49" s="495"/>
      <c r="Q49" s="495"/>
      <c r="R49" s="495"/>
      <c r="S49" s="495"/>
      <c r="T49" s="495"/>
    </row>
    <row r="50" spans="12:20" ht="27.75" customHeight="1">
      <c r="L50" s="495"/>
      <c r="M50" s="495"/>
      <c r="N50" s="495"/>
      <c r="O50" s="495"/>
      <c r="P50" s="495"/>
      <c r="Q50" s="495"/>
      <c r="R50" s="495"/>
      <c r="S50" s="495"/>
      <c r="T50" s="495"/>
    </row>
    <row r="51" spans="12:20" ht="27.75" customHeight="1">
      <c r="L51" s="495"/>
      <c r="M51" s="495"/>
      <c r="N51" s="495"/>
      <c r="O51" s="495"/>
      <c r="P51" s="495"/>
      <c r="Q51" s="495"/>
      <c r="R51" s="495"/>
      <c r="S51" s="495"/>
      <c r="T51" s="495"/>
    </row>
    <row r="52" spans="12:20" ht="27.75" customHeight="1">
      <c r="L52" s="495"/>
      <c r="M52" s="495"/>
      <c r="N52" s="495"/>
      <c r="O52" s="495"/>
      <c r="P52" s="495"/>
      <c r="Q52" s="495"/>
      <c r="R52" s="495"/>
      <c r="S52" s="495"/>
      <c r="T52" s="495"/>
    </row>
    <row r="53" ht="27.75" customHeight="1"/>
    <row r="54" ht="27.75" customHeight="1"/>
    <row r="55" ht="27.75" customHeight="1">
      <c r="K55" s="481"/>
    </row>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spans="10:11" ht="27.75" customHeight="1">
      <c r="J71" s="481"/>
      <c r="K71" s="481"/>
    </row>
    <row r="72" ht="27.75" customHeight="1">
      <c r="J72" s="481"/>
    </row>
    <row r="73" ht="27.75" customHeight="1">
      <c r="J73" s="481"/>
    </row>
    <row r="74" ht="27.75" customHeight="1"/>
    <row r="75" ht="27.75" customHeight="1"/>
    <row r="76" ht="27.75" customHeight="1">
      <c r="N76" s="481"/>
    </row>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8.5" customHeight="1"/>
    <row r="100" ht="28.5" customHeight="1"/>
    <row r="101" ht="28.5" customHeight="1"/>
    <row r="102" ht="28.5" customHeight="1"/>
    <row r="103" ht="28.5" customHeight="1"/>
    <row r="104" ht="28.5" customHeight="1"/>
    <row r="105" ht="28.5" customHeight="1"/>
    <row r="106" ht="28.5" customHeight="1"/>
    <row r="107" ht="28.5" customHeight="1"/>
    <row r="108" ht="28.5" customHeight="1"/>
    <row r="109" ht="28.5" customHeight="1"/>
    <row r="110" ht="28.5" customHeight="1"/>
    <row r="111" ht="28.5" customHeight="1"/>
    <row r="112" ht="28.5" customHeight="1"/>
    <row r="113" ht="28.5" customHeight="1"/>
    <row r="114" ht="28.5" customHeight="1"/>
    <row r="115" ht="28.5" customHeight="1"/>
  </sheetData>
  <sheetProtection/>
  <mergeCells count="2">
    <mergeCell ref="E15:H15"/>
    <mergeCell ref="C29:I29"/>
  </mergeCells>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T95"/>
  <sheetViews>
    <sheetView zoomScalePageLayoutView="0" workbookViewId="0" topLeftCell="A16">
      <selection activeCell="A19" sqref="A19:I25"/>
    </sheetView>
  </sheetViews>
  <sheetFormatPr defaultColWidth="9.00390625" defaultRowHeight="13.5"/>
  <sheetData>
    <row r="1" spans="1:9" ht="26.25" customHeight="1">
      <c r="A1" s="474" t="s">
        <v>451</v>
      </c>
      <c r="B1" s="96"/>
      <c r="C1" s="96"/>
      <c r="D1" s="96"/>
      <c r="E1" s="96"/>
      <c r="F1" s="96"/>
      <c r="G1" s="96"/>
      <c r="H1" s="1"/>
      <c r="I1" s="1"/>
    </row>
    <row r="2" spans="1:9" ht="26.25" customHeight="1">
      <c r="A2" s="496" t="s">
        <v>718</v>
      </c>
      <c r="B2" s="497"/>
      <c r="C2" s="497"/>
      <c r="D2" s="497"/>
      <c r="E2" s="498"/>
      <c r="F2" s="498" t="s">
        <v>617</v>
      </c>
      <c r="G2" s="499"/>
      <c r="H2" s="499"/>
      <c r="I2" s="146"/>
    </row>
    <row r="3" spans="1:12" ht="26.25" customHeight="1">
      <c r="A3" s="1139" t="s">
        <v>515</v>
      </c>
      <c r="B3" s="1134"/>
      <c r="C3" s="1134"/>
      <c r="D3" s="1134"/>
      <c r="E3" s="1134"/>
      <c r="F3" s="1134" t="s">
        <v>719</v>
      </c>
      <c r="G3" s="1134"/>
      <c r="H3" s="1134"/>
      <c r="I3" s="1140"/>
      <c r="L3" s="481"/>
    </row>
    <row r="4" spans="1:9" ht="26.25" customHeight="1">
      <c r="A4" s="500" t="s">
        <v>162</v>
      </c>
      <c r="B4" s="117"/>
      <c r="C4" s="117"/>
      <c r="D4" s="117"/>
      <c r="E4" s="117"/>
      <c r="F4" s="117"/>
      <c r="G4" s="117"/>
      <c r="H4" s="117"/>
      <c r="I4" s="501"/>
    </row>
    <row r="5" spans="1:9" ht="26.25" customHeight="1">
      <c r="A5" s="500" t="s">
        <v>720</v>
      </c>
      <c r="B5" s="117"/>
      <c r="C5" s="117"/>
      <c r="D5" s="117"/>
      <c r="E5" s="117"/>
      <c r="F5" s="117"/>
      <c r="G5" s="117"/>
      <c r="H5" s="117"/>
      <c r="I5" s="501"/>
    </row>
    <row r="6" spans="1:9" ht="26.25" customHeight="1">
      <c r="A6" s="500" t="s">
        <v>721</v>
      </c>
      <c r="B6" s="117"/>
      <c r="C6" s="117"/>
      <c r="D6" s="117"/>
      <c r="E6" s="117"/>
      <c r="F6" s="117"/>
      <c r="G6" s="117"/>
      <c r="H6" s="117"/>
      <c r="I6" s="501"/>
    </row>
    <row r="7" spans="1:9" ht="26.25" customHeight="1">
      <c r="A7" s="500" t="s">
        <v>722</v>
      </c>
      <c r="B7" s="117"/>
      <c r="C7" s="117"/>
      <c r="D7" s="117"/>
      <c r="E7" s="117"/>
      <c r="F7" s="117"/>
      <c r="G7" s="117"/>
      <c r="H7" s="117"/>
      <c r="I7" s="501"/>
    </row>
    <row r="8" spans="1:9" ht="26.25" customHeight="1">
      <c r="A8" s="1139" t="s">
        <v>311</v>
      </c>
      <c r="B8" s="1134"/>
      <c r="C8" s="1134"/>
      <c r="D8" s="1134"/>
      <c r="E8" s="1134"/>
      <c r="F8" s="1134"/>
      <c r="G8" s="1134"/>
      <c r="H8" s="1134"/>
      <c r="I8" s="1140"/>
    </row>
    <row r="9" spans="1:9" ht="26.25" customHeight="1">
      <c r="A9" s="1139" t="s">
        <v>311</v>
      </c>
      <c r="B9" s="1134"/>
      <c r="C9" s="1134"/>
      <c r="D9" s="1134"/>
      <c r="E9" s="1134"/>
      <c r="F9" s="1134"/>
      <c r="G9" s="1134"/>
      <c r="H9" s="1134"/>
      <c r="I9" s="1140"/>
    </row>
    <row r="10" spans="1:9" ht="26.25" customHeight="1">
      <c r="A10" s="502" t="s">
        <v>51</v>
      </c>
      <c r="B10" s="503"/>
      <c r="C10" s="503"/>
      <c r="D10" s="503"/>
      <c r="E10" s="503"/>
      <c r="F10" s="503"/>
      <c r="G10" s="503"/>
      <c r="H10" s="503"/>
      <c r="I10" s="504"/>
    </row>
    <row r="11" spans="1:9" ht="7.5" customHeight="1">
      <c r="A11" s="1"/>
      <c r="B11" s="1"/>
      <c r="C11" s="1"/>
      <c r="D11" s="1"/>
      <c r="E11" s="1"/>
      <c r="F11" s="1"/>
      <c r="G11" s="1"/>
      <c r="H11" s="1"/>
      <c r="I11" s="1"/>
    </row>
    <row r="12" spans="1:9" ht="26.25" customHeight="1">
      <c r="A12" s="1141" t="s">
        <v>536</v>
      </c>
      <c r="B12" s="1142"/>
      <c r="C12" s="1142"/>
      <c r="D12" s="1142"/>
      <c r="E12" s="1142"/>
      <c r="F12" s="498" t="s">
        <v>617</v>
      </c>
      <c r="G12" s="499"/>
      <c r="H12" s="499"/>
      <c r="I12" s="146"/>
    </row>
    <row r="13" spans="1:9" ht="26.25" customHeight="1">
      <c r="A13" s="500" t="s">
        <v>349</v>
      </c>
      <c r="B13" s="117"/>
      <c r="C13" s="117"/>
      <c r="D13" s="117"/>
      <c r="E13" s="117"/>
      <c r="F13" s="1134" t="s">
        <v>719</v>
      </c>
      <c r="G13" s="1134"/>
      <c r="H13" s="1134"/>
      <c r="I13" s="1140"/>
    </row>
    <row r="14" spans="1:9" ht="26.25" customHeight="1">
      <c r="A14" s="500" t="s">
        <v>162</v>
      </c>
      <c r="B14" s="117"/>
      <c r="C14" s="117"/>
      <c r="D14" s="117"/>
      <c r="E14" s="117"/>
      <c r="F14" s="1134" t="s">
        <v>597</v>
      </c>
      <c r="G14" s="1134"/>
      <c r="H14" s="1134"/>
      <c r="I14" s="1140"/>
    </row>
    <row r="15" spans="1:9" ht="26.25" customHeight="1">
      <c r="A15" s="500" t="s">
        <v>723</v>
      </c>
      <c r="B15" s="117"/>
      <c r="C15" s="117"/>
      <c r="D15" s="117"/>
      <c r="E15" s="117"/>
      <c r="F15" s="117"/>
      <c r="G15" s="117"/>
      <c r="H15" s="117"/>
      <c r="I15" s="501"/>
    </row>
    <row r="16" spans="1:9" ht="26.25" customHeight="1">
      <c r="A16" s="500" t="s">
        <v>721</v>
      </c>
      <c r="B16" s="117"/>
      <c r="C16" s="117"/>
      <c r="D16" s="117"/>
      <c r="E16" s="117"/>
      <c r="F16" s="117"/>
      <c r="G16" s="117"/>
      <c r="H16" s="117"/>
      <c r="I16" s="501"/>
    </row>
    <row r="17" spans="1:9" ht="26.25" customHeight="1">
      <c r="A17" s="502" t="s">
        <v>724</v>
      </c>
      <c r="B17" s="503"/>
      <c r="C17" s="503"/>
      <c r="D17" s="503"/>
      <c r="E17" s="503"/>
      <c r="F17" s="503"/>
      <c r="G17" s="503"/>
      <c r="H17" s="503"/>
      <c r="I17" s="504"/>
    </row>
    <row r="18" spans="1:9" ht="7.5" customHeight="1">
      <c r="A18" s="96"/>
      <c r="B18" s="96"/>
      <c r="C18" s="96"/>
      <c r="D18" s="96"/>
      <c r="E18" s="96"/>
      <c r="F18" s="96"/>
      <c r="G18" s="96"/>
      <c r="H18" s="96"/>
      <c r="I18" s="96"/>
    </row>
    <row r="19" spans="1:9" ht="26.25" customHeight="1">
      <c r="A19" s="1141" t="s">
        <v>13</v>
      </c>
      <c r="B19" s="1142"/>
      <c r="C19" s="1142"/>
      <c r="D19" s="1142"/>
      <c r="E19" s="1142"/>
      <c r="F19" s="1143" t="s">
        <v>665</v>
      </c>
      <c r="G19" s="1143"/>
      <c r="H19" s="1143"/>
      <c r="I19" s="1144"/>
    </row>
    <row r="20" spans="1:9" ht="26.25" customHeight="1">
      <c r="A20" s="500" t="s">
        <v>725</v>
      </c>
      <c r="B20" s="117"/>
      <c r="C20" s="117"/>
      <c r="D20" s="117"/>
      <c r="E20" s="117"/>
      <c r="F20" s="1134" t="s">
        <v>719</v>
      </c>
      <c r="G20" s="1134"/>
      <c r="H20" s="1134"/>
      <c r="I20" s="1140"/>
    </row>
    <row r="21" spans="1:9" ht="26.25" customHeight="1">
      <c r="A21" s="500" t="s">
        <v>162</v>
      </c>
      <c r="B21" s="117"/>
      <c r="C21" s="117"/>
      <c r="D21" s="117"/>
      <c r="E21" s="117"/>
      <c r="F21" s="117"/>
      <c r="G21" s="117"/>
      <c r="H21" s="96"/>
      <c r="I21" s="118"/>
    </row>
    <row r="22" spans="1:9" ht="26.25" customHeight="1">
      <c r="A22" s="500" t="s">
        <v>370</v>
      </c>
      <c r="B22" s="117"/>
      <c r="C22" s="117"/>
      <c r="D22" s="117"/>
      <c r="E22" s="117"/>
      <c r="F22" s="117"/>
      <c r="G22" s="117"/>
      <c r="H22" s="117"/>
      <c r="I22" s="501"/>
    </row>
    <row r="23" spans="1:9" ht="26.25" customHeight="1">
      <c r="A23" s="500" t="s">
        <v>726</v>
      </c>
      <c r="B23" s="117"/>
      <c r="C23" s="117"/>
      <c r="D23" s="117"/>
      <c r="E23" s="117"/>
      <c r="F23" s="117"/>
      <c r="G23" s="117"/>
      <c r="H23" s="117"/>
      <c r="I23" s="501"/>
    </row>
    <row r="24" spans="1:9" ht="26.25" customHeight="1">
      <c r="A24" s="500" t="s">
        <v>134</v>
      </c>
      <c r="B24" s="117"/>
      <c r="C24" s="117"/>
      <c r="D24" s="117"/>
      <c r="E24" s="117"/>
      <c r="F24" s="117"/>
      <c r="G24" s="117"/>
      <c r="H24" s="117"/>
      <c r="I24" s="501"/>
    </row>
    <row r="25" spans="1:9" ht="26.25" customHeight="1">
      <c r="A25" s="502" t="s">
        <v>188</v>
      </c>
      <c r="B25" s="503"/>
      <c r="C25" s="503"/>
      <c r="D25" s="503"/>
      <c r="E25" s="503"/>
      <c r="F25" s="503"/>
      <c r="G25" s="503"/>
      <c r="H25" s="503"/>
      <c r="I25" s="504"/>
    </row>
    <row r="26" spans="1:9" ht="6.75" customHeight="1">
      <c r="A26" s="117"/>
      <c r="B26" s="117"/>
      <c r="C26" s="117"/>
      <c r="D26" s="117"/>
      <c r="E26" s="117"/>
      <c r="F26" s="117"/>
      <c r="G26" s="117"/>
      <c r="H26" s="117"/>
      <c r="I26" s="117"/>
    </row>
    <row r="27" spans="1:9" ht="26.25" customHeight="1">
      <c r="A27" s="1141" t="s">
        <v>727</v>
      </c>
      <c r="B27" s="1142"/>
      <c r="C27" s="1142"/>
      <c r="D27" s="1142"/>
      <c r="E27" s="1142"/>
      <c r="F27" s="1143" t="s">
        <v>665</v>
      </c>
      <c r="G27" s="1143"/>
      <c r="H27" s="1143"/>
      <c r="I27" s="1144"/>
    </row>
    <row r="28" spans="1:9" ht="26.25" customHeight="1">
      <c r="A28" s="500" t="s">
        <v>515</v>
      </c>
      <c r="B28" s="117"/>
      <c r="C28" s="117"/>
      <c r="D28" s="117"/>
      <c r="E28" s="117"/>
      <c r="F28" s="1134" t="s">
        <v>719</v>
      </c>
      <c r="G28" s="1134"/>
      <c r="H28" s="1134"/>
      <c r="I28" s="1140"/>
    </row>
    <row r="29" spans="1:9" ht="26.25" customHeight="1">
      <c r="A29" s="500" t="s">
        <v>162</v>
      </c>
      <c r="B29" s="117"/>
      <c r="C29" s="117"/>
      <c r="D29" s="117"/>
      <c r="E29" s="117"/>
      <c r="F29" s="1148" t="s">
        <v>676</v>
      </c>
      <c r="G29" s="1148"/>
      <c r="H29" s="1148"/>
      <c r="I29" s="1149"/>
    </row>
    <row r="30" spans="1:9" ht="26.25" customHeight="1">
      <c r="A30" s="1139" t="s">
        <v>15</v>
      </c>
      <c r="B30" s="1134"/>
      <c r="C30" s="1134"/>
      <c r="D30" s="1134"/>
      <c r="E30" s="117" t="s">
        <v>263</v>
      </c>
      <c r="F30" s="117"/>
      <c r="G30" s="117"/>
      <c r="H30" s="117"/>
      <c r="I30" s="501"/>
    </row>
    <row r="31" spans="1:9" ht="26.25" customHeight="1">
      <c r="A31" s="502" t="s">
        <v>51</v>
      </c>
      <c r="B31" s="503"/>
      <c r="C31" s="503"/>
      <c r="D31" s="503"/>
      <c r="E31" s="503"/>
      <c r="F31" s="503"/>
      <c r="G31" s="503"/>
      <c r="H31" s="503"/>
      <c r="I31" s="504"/>
    </row>
    <row r="32" spans="1:9" ht="7.5" customHeight="1">
      <c r="A32" s="505"/>
      <c r="B32" s="117"/>
      <c r="C32" s="117"/>
      <c r="D32" s="117"/>
      <c r="E32" s="117"/>
      <c r="F32" s="117"/>
      <c r="G32" s="117"/>
      <c r="H32" s="117"/>
      <c r="I32" s="505"/>
    </row>
    <row r="33" spans="1:9" ht="26.25" customHeight="1">
      <c r="A33" s="496" t="s">
        <v>728</v>
      </c>
      <c r="B33" s="497"/>
      <c r="C33" s="497"/>
      <c r="D33" s="497"/>
      <c r="E33" s="498"/>
      <c r="F33" s="1143" t="s">
        <v>665</v>
      </c>
      <c r="G33" s="1143"/>
      <c r="H33" s="1143"/>
      <c r="I33" s="1144"/>
    </row>
    <row r="34" spans="1:9" ht="26.25" customHeight="1">
      <c r="A34" s="500" t="s">
        <v>729</v>
      </c>
      <c r="B34" s="117"/>
      <c r="C34" s="117"/>
      <c r="D34" s="117"/>
      <c r="E34" s="117"/>
      <c r="F34" s="117"/>
      <c r="G34" s="117"/>
      <c r="H34" s="117"/>
      <c r="I34" s="501"/>
    </row>
    <row r="35" spans="1:9" ht="26.25" customHeight="1">
      <c r="A35" s="500" t="s">
        <v>730</v>
      </c>
      <c r="B35" s="117"/>
      <c r="C35" s="117"/>
      <c r="D35" s="117"/>
      <c r="E35" s="117"/>
      <c r="F35" s="117"/>
      <c r="G35" s="117"/>
      <c r="H35" s="117"/>
      <c r="I35" s="501"/>
    </row>
    <row r="36" spans="1:9" ht="26.25" customHeight="1">
      <c r="A36" s="500" t="s">
        <v>525</v>
      </c>
      <c r="B36" s="117"/>
      <c r="C36" s="117"/>
      <c r="D36" s="117"/>
      <c r="E36" s="117"/>
      <c r="F36" s="117"/>
      <c r="G36" s="117"/>
      <c r="H36" s="117"/>
      <c r="I36" s="501"/>
    </row>
    <row r="37" spans="1:9" ht="26.25" customHeight="1">
      <c r="A37" s="1139" t="s">
        <v>731</v>
      </c>
      <c r="B37" s="1134"/>
      <c r="C37" s="1134"/>
      <c r="D37" s="1134"/>
      <c r="E37" s="1134"/>
      <c r="F37" s="1134"/>
      <c r="G37" s="1134"/>
      <c r="H37" s="1134"/>
      <c r="I37" s="1140"/>
    </row>
    <row r="38" spans="1:20" ht="26.25" customHeight="1">
      <c r="A38" s="1145" t="s">
        <v>732</v>
      </c>
      <c r="B38" s="1146"/>
      <c r="C38" s="1146"/>
      <c r="D38" s="1146"/>
      <c r="E38" s="1146"/>
      <c r="F38" s="1146"/>
      <c r="G38" s="1146"/>
      <c r="H38" s="1146"/>
      <c r="I38" s="1147"/>
      <c r="L38" s="495"/>
      <c r="M38" s="495"/>
      <c r="N38" s="495"/>
      <c r="O38" s="495"/>
      <c r="P38" s="495"/>
      <c r="Q38" s="495"/>
      <c r="R38" s="495"/>
      <c r="S38" s="495"/>
      <c r="T38" s="495"/>
    </row>
    <row r="39" spans="1:20" ht="7.5" customHeight="1">
      <c r="A39" s="490"/>
      <c r="B39" s="490"/>
      <c r="C39" s="490"/>
      <c r="D39" s="490"/>
      <c r="E39" s="490"/>
      <c r="F39" s="490"/>
      <c r="G39" s="490"/>
      <c r="H39" s="490"/>
      <c r="I39" s="490"/>
      <c r="J39" s="481"/>
      <c r="L39" s="495"/>
      <c r="M39" s="495"/>
      <c r="N39" s="495"/>
      <c r="O39" s="495"/>
      <c r="P39" s="495"/>
      <c r="Q39" s="495"/>
      <c r="R39" s="495"/>
      <c r="S39" s="495"/>
      <c r="T39" s="495"/>
    </row>
    <row r="40" spans="1:20" ht="26.25" customHeight="1">
      <c r="A40" s="496" t="s">
        <v>71</v>
      </c>
      <c r="B40" s="497"/>
      <c r="C40" s="497"/>
      <c r="D40" s="497"/>
      <c r="E40" s="498"/>
      <c r="F40" s="498" t="s">
        <v>617</v>
      </c>
      <c r="G40" s="506"/>
      <c r="H40" s="506"/>
      <c r="I40" s="507"/>
      <c r="L40" s="495"/>
      <c r="M40" s="495"/>
      <c r="N40" s="495"/>
      <c r="O40" s="495"/>
      <c r="P40" s="495"/>
      <c r="Q40" s="495"/>
      <c r="R40" s="495"/>
      <c r="S40" s="495"/>
      <c r="T40" s="495"/>
    </row>
    <row r="41" spans="1:20" ht="26.25" customHeight="1">
      <c r="A41" s="500" t="s">
        <v>729</v>
      </c>
      <c r="B41" s="117"/>
      <c r="C41" s="117"/>
      <c r="D41" s="117"/>
      <c r="E41" s="117"/>
      <c r="F41" s="117"/>
      <c r="G41" s="117"/>
      <c r="H41" s="117"/>
      <c r="I41" s="501"/>
      <c r="L41" s="495"/>
      <c r="M41" s="495"/>
      <c r="N41" s="495"/>
      <c r="O41" s="495"/>
      <c r="P41" s="495"/>
      <c r="Q41" s="495"/>
      <c r="R41" s="495"/>
      <c r="S41" s="495"/>
      <c r="T41" s="495"/>
    </row>
    <row r="42" spans="1:20" ht="26.25" customHeight="1">
      <c r="A42" s="500" t="s">
        <v>733</v>
      </c>
      <c r="B42" s="117"/>
      <c r="C42" s="117"/>
      <c r="D42" s="117"/>
      <c r="E42" s="117"/>
      <c r="F42" s="117"/>
      <c r="G42" s="117"/>
      <c r="H42" s="117"/>
      <c r="I42" s="501"/>
      <c r="L42" s="495"/>
      <c r="M42" s="495"/>
      <c r="N42" s="495"/>
      <c r="O42" s="495"/>
      <c r="P42" s="495"/>
      <c r="Q42" s="495"/>
      <c r="R42" s="495"/>
      <c r="S42" s="495"/>
      <c r="T42" s="495"/>
    </row>
    <row r="43" spans="1:9" ht="26.25" customHeight="1">
      <c r="A43" s="500" t="s">
        <v>525</v>
      </c>
      <c r="B43" s="117"/>
      <c r="C43" s="117"/>
      <c r="D43" s="117"/>
      <c r="E43" s="117"/>
      <c r="F43" s="117"/>
      <c r="G43" s="117"/>
      <c r="H43" s="117"/>
      <c r="I43" s="501"/>
    </row>
    <row r="44" spans="1:9" ht="26.25" customHeight="1">
      <c r="A44" s="1139" t="s">
        <v>731</v>
      </c>
      <c r="B44" s="1134"/>
      <c r="C44" s="1134"/>
      <c r="D44" s="1134"/>
      <c r="E44" s="1134"/>
      <c r="F44" s="1134"/>
      <c r="G44" s="1134"/>
      <c r="H44" s="1134"/>
      <c r="I44" s="1140"/>
    </row>
    <row r="45" spans="1:9" ht="26.25" customHeight="1">
      <c r="A45" s="1145" t="s">
        <v>732</v>
      </c>
      <c r="B45" s="1146"/>
      <c r="C45" s="1146"/>
      <c r="D45" s="1146"/>
      <c r="E45" s="1146"/>
      <c r="F45" s="1146"/>
      <c r="G45" s="1146"/>
      <c r="H45" s="1146"/>
      <c r="I45" s="1147"/>
    </row>
    <row r="46" spans="1:9" ht="7.5" customHeight="1">
      <c r="A46" s="490"/>
      <c r="B46" s="490"/>
      <c r="C46" s="490"/>
      <c r="D46" s="490"/>
      <c r="E46" s="490"/>
      <c r="F46" s="490"/>
      <c r="G46" s="490"/>
      <c r="H46" s="490"/>
      <c r="I46" s="490"/>
    </row>
    <row r="47" spans="1:9" ht="26.25" customHeight="1">
      <c r="A47" s="496" t="s">
        <v>397</v>
      </c>
      <c r="B47" s="497"/>
      <c r="C47" s="497"/>
      <c r="D47" s="497"/>
      <c r="E47" s="498"/>
      <c r="F47" s="1143" t="s">
        <v>665</v>
      </c>
      <c r="G47" s="1143"/>
      <c r="H47" s="1143"/>
      <c r="I47" s="1144"/>
    </row>
    <row r="48" spans="1:9" ht="26.25" customHeight="1">
      <c r="A48" s="500" t="s">
        <v>729</v>
      </c>
      <c r="B48" s="117"/>
      <c r="C48" s="117"/>
      <c r="D48" s="117"/>
      <c r="E48" s="117"/>
      <c r="F48" s="117"/>
      <c r="G48" s="117"/>
      <c r="H48" s="117"/>
      <c r="I48" s="501"/>
    </row>
    <row r="49" spans="1:9" ht="26.25" customHeight="1">
      <c r="A49" s="500" t="s">
        <v>734</v>
      </c>
      <c r="B49" s="117"/>
      <c r="C49" s="117"/>
      <c r="D49" s="117"/>
      <c r="E49" s="117"/>
      <c r="F49" s="117"/>
      <c r="G49" s="117"/>
      <c r="H49" s="117"/>
      <c r="I49" s="501"/>
    </row>
    <row r="50" spans="1:9" ht="26.25" customHeight="1">
      <c r="A50" s="500" t="s">
        <v>661</v>
      </c>
      <c r="B50" s="117"/>
      <c r="C50" s="117"/>
      <c r="D50" s="117"/>
      <c r="E50" s="117"/>
      <c r="F50" s="117"/>
      <c r="G50" s="117"/>
      <c r="H50" s="117"/>
      <c r="I50" s="501"/>
    </row>
    <row r="51" spans="1:9" ht="26.25" customHeight="1">
      <c r="A51" s="502" t="s">
        <v>735</v>
      </c>
      <c r="B51" s="503"/>
      <c r="C51" s="503"/>
      <c r="D51" s="503"/>
      <c r="E51" s="503"/>
      <c r="F51" s="503"/>
      <c r="G51" s="503"/>
      <c r="H51" s="503"/>
      <c r="I51" s="504"/>
    </row>
    <row r="52" spans="1:9" ht="7.5" customHeight="1">
      <c r="A52" s="117"/>
      <c r="B52" s="117"/>
      <c r="C52" s="117"/>
      <c r="D52" s="117"/>
      <c r="E52" s="117"/>
      <c r="F52" s="117"/>
      <c r="G52" s="117"/>
      <c r="H52" s="117"/>
      <c r="I52" s="117"/>
    </row>
    <row r="53" spans="1:9" ht="26.25" customHeight="1">
      <c r="A53" s="1141" t="s">
        <v>38</v>
      </c>
      <c r="B53" s="1142"/>
      <c r="C53" s="1142"/>
      <c r="D53" s="1142"/>
      <c r="E53" s="1142"/>
      <c r="F53" s="1143" t="s">
        <v>665</v>
      </c>
      <c r="G53" s="1143"/>
      <c r="H53" s="1143"/>
      <c r="I53" s="1144"/>
    </row>
    <row r="54" spans="1:9" ht="26.25" customHeight="1">
      <c r="A54" s="500" t="s">
        <v>729</v>
      </c>
      <c r="B54" s="117"/>
      <c r="C54" s="117"/>
      <c r="D54" s="117"/>
      <c r="E54" s="117"/>
      <c r="F54" s="1134" t="s">
        <v>597</v>
      </c>
      <c r="G54" s="1134"/>
      <c r="H54" s="1134"/>
      <c r="I54" s="1140"/>
    </row>
    <row r="55" spans="1:9" ht="26.25" customHeight="1">
      <c r="A55" s="500" t="s">
        <v>270</v>
      </c>
      <c r="B55" s="117"/>
      <c r="C55" s="117"/>
      <c r="D55" s="117"/>
      <c r="E55" s="117"/>
      <c r="F55" s="117"/>
      <c r="G55" s="117"/>
      <c r="H55" s="117"/>
      <c r="I55" s="501"/>
    </row>
    <row r="56" spans="1:9" ht="26.25" customHeight="1">
      <c r="A56" s="500" t="s">
        <v>156</v>
      </c>
      <c r="B56" s="117"/>
      <c r="C56" s="117"/>
      <c r="D56" s="117"/>
      <c r="E56" s="117"/>
      <c r="F56" s="117"/>
      <c r="G56" s="117"/>
      <c r="H56" s="117"/>
      <c r="I56" s="501"/>
    </row>
    <row r="57" spans="1:9" ht="26.25" customHeight="1">
      <c r="A57" s="502" t="s">
        <v>735</v>
      </c>
      <c r="B57" s="503"/>
      <c r="C57" s="503"/>
      <c r="D57" s="503"/>
      <c r="E57" s="503"/>
      <c r="F57" s="503"/>
      <c r="G57" s="503"/>
      <c r="H57" s="503"/>
      <c r="I57" s="504"/>
    </row>
    <row r="58" spans="1:9" ht="7.5" customHeight="1">
      <c r="A58" s="117"/>
      <c r="B58" s="117"/>
      <c r="C58" s="117"/>
      <c r="D58" s="117"/>
      <c r="E58" s="117"/>
      <c r="F58" s="117"/>
      <c r="G58" s="117"/>
      <c r="H58" s="117"/>
      <c r="I58" s="117"/>
    </row>
    <row r="59" spans="1:11" ht="26.25" customHeight="1">
      <c r="A59" s="1141" t="s">
        <v>191</v>
      </c>
      <c r="B59" s="1142"/>
      <c r="C59" s="1142"/>
      <c r="D59" s="1142"/>
      <c r="E59" s="1142"/>
      <c r="F59" s="1143" t="s">
        <v>736</v>
      </c>
      <c r="G59" s="1143"/>
      <c r="H59" s="1143"/>
      <c r="I59" s="1144"/>
      <c r="J59" s="481"/>
      <c r="K59" s="481"/>
    </row>
    <row r="60" spans="1:10" ht="26.25" customHeight="1">
      <c r="A60" s="500" t="s">
        <v>358</v>
      </c>
      <c r="B60" s="117"/>
      <c r="C60" s="117"/>
      <c r="D60" s="117"/>
      <c r="E60" s="117"/>
      <c r="F60" s="1134" t="s">
        <v>737</v>
      </c>
      <c r="G60" s="1134"/>
      <c r="H60" s="1134"/>
      <c r="I60" s="1140"/>
      <c r="J60" s="481"/>
    </row>
    <row r="61" spans="1:10" ht="26.25" customHeight="1">
      <c r="A61" s="500" t="s">
        <v>738</v>
      </c>
      <c r="B61" s="117"/>
      <c r="C61" s="117"/>
      <c r="D61" s="117"/>
      <c r="E61" s="117"/>
      <c r="F61" s="1134" t="s">
        <v>597</v>
      </c>
      <c r="G61" s="1134"/>
      <c r="H61" s="1134"/>
      <c r="I61" s="1140"/>
      <c r="J61" s="481"/>
    </row>
    <row r="62" spans="1:9" ht="26.25" customHeight="1">
      <c r="A62" s="500" t="s">
        <v>739</v>
      </c>
      <c r="B62" s="117"/>
      <c r="C62" s="117"/>
      <c r="D62" s="117"/>
      <c r="E62" s="117"/>
      <c r="F62" s="117"/>
      <c r="G62" s="117"/>
      <c r="H62" s="96"/>
      <c r="I62" s="118"/>
    </row>
    <row r="63" spans="1:9" ht="26.25" customHeight="1">
      <c r="A63" s="502" t="s">
        <v>740</v>
      </c>
      <c r="B63" s="503"/>
      <c r="C63" s="503"/>
      <c r="D63" s="503"/>
      <c r="E63" s="503"/>
      <c r="F63" s="503"/>
      <c r="G63" s="503"/>
      <c r="H63" s="503"/>
      <c r="I63" s="504"/>
    </row>
    <row r="64" spans="1:14" ht="7.5" customHeight="1">
      <c r="A64" s="1"/>
      <c r="B64" s="1"/>
      <c r="C64" s="1"/>
      <c r="D64" s="1"/>
      <c r="E64" s="1"/>
      <c r="F64" s="1"/>
      <c r="G64" s="1"/>
      <c r="H64" s="1"/>
      <c r="I64" s="1"/>
      <c r="N64" s="481"/>
    </row>
    <row r="65" spans="1:9" ht="31.5" customHeight="1">
      <c r="A65" s="1"/>
      <c r="B65" s="1"/>
      <c r="C65" s="1"/>
      <c r="D65" s="1"/>
      <c r="E65" s="1"/>
      <c r="F65" s="1"/>
      <c r="G65" s="1"/>
      <c r="H65" s="1"/>
      <c r="I65" s="1"/>
    </row>
    <row r="66" spans="1:9" ht="26.25" customHeight="1">
      <c r="A66" s="1141" t="s">
        <v>741</v>
      </c>
      <c r="B66" s="1142"/>
      <c r="C66" s="1142"/>
      <c r="D66" s="1142"/>
      <c r="E66" s="1142"/>
      <c r="F66" s="1143" t="s">
        <v>736</v>
      </c>
      <c r="G66" s="1143"/>
      <c r="H66" s="1143"/>
      <c r="I66" s="1144"/>
    </row>
    <row r="67" spans="1:9" ht="26.25" customHeight="1">
      <c r="A67" s="500" t="s">
        <v>358</v>
      </c>
      <c r="B67" s="117"/>
      <c r="C67" s="117"/>
      <c r="D67" s="117"/>
      <c r="E67" s="117"/>
      <c r="F67" s="1134" t="s">
        <v>597</v>
      </c>
      <c r="G67" s="1134"/>
      <c r="H67" s="1134"/>
      <c r="I67" s="1140"/>
    </row>
    <row r="68" spans="1:9" ht="26.25" customHeight="1">
      <c r="A68" s="500" t="s">
        <v>742</v>
      </c>
      <c r="B68" s="117"/>
      <c r="C68" s="117"/>
      <c r="D68" s="117"/>
      <c r="E68" s="117"/>
      <c r="F68" s="117"/>
      <c r="G68" s="117"/>
      <c r="H68" s="96"/>
      <c r="I68" s="118"/>
    </row>
    <row r="69" spans="1:9" ht="26.25" customHeight="1">
      <c r="A69" s="500" t="s">
        <v>627</v>
      </c>
      <c r="B69" s="117"/>
      <c r="C69" s="117"/>
      <c r="D69" s="117"/>
      <c r="E69" s="117"/>
      <c r="F69" s="117"/>
      <c r="G69" s="117"/>
      <c r="H69" s="117"/>
      <c r="I69" s="501"/>
    </row>
    <row r="70" spans="1:9" ht="26.25" customHeight="1">
      <c r="A70" s="500" t="s">
        <v>279</v>
      </c>
      <c r="B70" s="117"/>
      <c r="C70" s="117"/>
      <c r="D70" s="117"/>
      <c r="E70" s="117"/>
      <c r="F70" s="117"/>
      <c r="G70" s="117"/>
      <c r="H70" s="117"/>
      <c r="I70" s="501"/>
    </row>
    <row r="71" spans="1:9" ht="26.25" customHeight="1">
      <c r="A71" s="502" t="s">
        <v>740</v>
      </c>
      <c r="B71" s="503"/>
      <c r="C71" s="503"/>
      <c r="D71" s="503"/>
      <c r="E71" s="503"/>
      <c r="F71" s="503"/>
      <c r="G71" s="503"/>
      <c r="H71" s="503"/>
      <c r="I71" s="504"/>
    </row>
    <row r="72" spans="1:9" ht="7.5" customHeight="1">
      <c r="A72" s="1"/>
      <c r="B72" s="1"/>
      <c r="C72" s="1"/>
      <c r="D72" s="1"/>
      <c r="E72" s="1"/>
      <c r="F72" s="1"/>
      <c r="G72" s="1"/>
      <c r="H72" s="1"/>
      <c r="I72" s="1"/>
    </row>
    <row r="73" spans="1:9" ht="26.25" customHeight="1">
      <c r="A73" s="1141" t="s">
        <v>743</v>
      </c>
      <c r="B73" s="1142"/>
      <c r="C73" s="1142"/>
      <c r="D73" s="1142"/>
      <c r="E73" s="1142"/>
      <c r="F73" s="1143" t="s">
        <v>736</v>
      </c>
      <c r="G73" s="1143"/>
      <c r="H73" s="1143"/>
      <c r="I73" s="1144"/>
    </row>
    <row r="74" spans="1:9" ht="26.25" customHeight="1">
      <c r="A74" s="500" t="s">
        <v>358</v>
      </c>
      <c r="B74" s="117"/>
      <c r="C74" s="117"/>
      <c r="D74" s="117"/>
      <c r="E74" s="117"/>
      <c r="F74" s="1134" t="s">
        <v>597</v>
      </c>
      <c r="G74" s="1134"/>
      <c r="H74" s="1134"/>
      <c r="I74" s="1140"/>
    </row>
    <row r="75" spans="1:9" ht="26.25" customHeight="1">
      <c r="A75" s="500" t="s">
        <v>744</v>
      </c>
      <c r="B75" s="117"/>
      <c r="C75" s="117"/>
      <c r="D75" s="117"/>
      <c r="E75" s="117"/>
      <c r="F75" s="117"/>
      <c r="G75" s="117"/>
      <c r="H75" s="96"/>
      <c r="I75" s="118"/>
    </row>
    <row r="76" spans="1:9" ht="26.25" customHeight="1">
      <c r="A76" s="500" t="s">
        <v>708</v>
      </c>
      <c r="B76" s="117"/>
      <c r="C76" s="117"/>
      <c r="D76" s="117"/>
      <c r="E76" s="117"/>
      <c r="F76" s="117"/>
      <c r="G76" s="117"/>
      <c r="H76" s="117"/>
      <c r="I76" s="501"/>
    </row>
    <row r="77" spans="1:9" ht="26.25" customHeight="1">
      <c r="A77" s="500" t="s">
        <v>279</v>
      </c>
      <c r="B77" s="117"/>
      <c r="C77" s="117"/>
      <c r="D77" s="117"/>
      <c r="E77" s="117"/>
      <c r="F77" s="117"/>
      <c r="G77" s="117"/>
      <c r="H77" s="117"/>
      <c r="I77" s="501"/>
    </row>
    <row r="78" spans="1:9" ht="26.25" customHeight="1">
      <c r="A78" s="502" t="s">
        <v>740</v>
      </c>
      <c r="B78" s="503"/>
      <c r="C78" s="503"/>
      <c r="D78" s="503"/>
      <c r="E78" s="503"/>
      <c r="F78" s="503"/>
      <c r="G78" s="503"/>
      <c r="H78" s="503"/>
      <c r="I78" s="504"/>
    </row>
    <row r="79" spans="1:9" ht="7.5" customHeight="1">
      <c r="A79" s="1"/>
      <c r="B79" s="1"/>
      <c r="C79" s="1"/>
      <c r="D79" s="1"/>
      <c r="E79" s="1"/>
      <c r="F79" s="1"/>
      <c r="G79" s="1"/>
      <c r="H79" s="1"/>
      <c r="I79" s="1"/>
    </row>
    <row r="80" spans="1:9" ht="26.25" customHeight="1">
      <c r="A80" s="1141" t="s">
        <v>745</v>
      </c>
      <c r="B80" s="1142"/>
      <c r="C80" s="1142"/>
      <c r="D80" s="1142"/>
      <c r="E80" s="1142"/>
      <c r="F80" s="1143" t="s">
        <v>736</v>
      </c>
      <c r="G80" s="1143"/>
      <c r="H80" s="1143"/>
      <c r="I80" s="1144"/>
    </row>
    <row r="81" spans="1:9" ht="26.25" customHeight="1">
      <c r="A81" s="500" t="s">
        <v>296</v>
      </c>
      <c r="B81" s="117"/>
      <c r="C81" s="117"/>
      <c r="D81" s="117"/>
      <c r="E81" s="117"/>
      <c r="F81" s="117"/>
      <c r="G81" s="117"/>
      <c r="H81" s="152"/>
      <c r="I81" s="508"/>
    </row>
    <row r="82" spans="1:9" ht="26.25" customHeight="1">
      <c r="A82" s="500" t="s">
        <v>162</v>
      </c>
      <c r="B82" s="117"/>
      <c r="C82" s="117"/>
      <c r="D82" s="117"/>
      <c r="E82" s="117"/>
      <c r="F82" s="117"/>
      <c r="G82" s="117"/>
      <c r="H82" s="152"/>
      <c r="I82" s="508"/>
    </row>
    <row r="83" spans="1:9" ht="26.25" customHeight="1">
      <c r="A83" s="500" t="s">
        <v>746</v>
      </c>
      <c r="B83" s="117"/>
      <c r="C83" s="117"/>
      <c r="D83" s="117"/>
      <c r="E83" s="117"/>
      <c r="F83" s="117"/>
      <c r="G83" s="117"/>
      <c r="H83" s="117"/>
      <c r="I83" s="501"/>
    </row>
    <row r="84" spans="1:9" ht="26.25" customHeight="1">
      <c r="A84" s="1139" t="s">
        <v>307</v>
      </c>
      <c r="B84" s="1134"/>
      <c r="C84" s="1134"/>
      <c r="D84" s="1134"/>
      <c r="E84" s="1134"/>
      <c r="F84" s="1134"/>
      <c r="G84" s="1134"/>
      <c r="H84" s="1134"/>
      <c r="I84" s="1140"/>
    </row>
    <row r="85" spans="1:9" ht="26.25" customHeight="1">
      <c r="A85" s="500" t="s">
        <v>475</v>
      </c>
      <c r="B85" s="117"/>
      <c r="C85" s="117"/>
      <c r="D85" s="117"/>
      <c r="E85" s="117"/>
      <c r="F85" s="117"/>
      <c r="G85" s="117"/>
      <c r="H85" s="117"/>
      <c r="I85" s="501"/>
    </row>
    <row r="86" spans="1:9" ht="26.25" customHeight="1">
      <c r="A86" s="1139" t="s">
        <v>747</v>
      </c>
      <c r="B86" s="1134"/>
      <c r="C86" s="1134"/>
      <c r="D86" s="1134"/>
      <c r="E86" s="1134"/>
      <c r="F86" s="1134"/>
      <c r="G86" s="1134"/>
      <c r="H86" s="1134"/>
      <c r="I86" s="1140"/>
    </row>
    <row r="87" spans="1:9" ht="26.25" customHeight="1">
      <c r="A87" s="502" t="s">
        <v>51</v>
      </c>
      <c r="B87" s="503"/>
      <c r="C87" s="503"/>
      <c r="D87" s="503"/>
      <c r="E87" s="503"/>
      <c r="F87" s="503"/>
      <c r="G87" s="503"/>
      <c r="H87" s="503"/>
      <c r="I87" s="504"/>
    </row>
    <row r="88" spans="1:9" ht="7.5" customHeight="1">
      <c r="A88" s="1"/>
      <c r="B88" s="1"/>
      <c r="C88" s="1"/>
      <c r="D88" s="1"/>
      <c r="E88" s="1"/>
      <c r="F88" s="1"/>
      <c r="G88" s="1"/>
      <c r="H88" s="1"/>
      <c r="I88" s="1"/>
    </row>
    <row r="89" spans="1:9" ht="26.25" customHeight="1">
      <c r="A89" s="1141" t="s">
        <v>30</v>
      </c>
      <c r="B89" s="1142"/>
      <c r="C89" s="1142"/>
      <c r="D89" s="1142"/>
      <c r="E89" s="1142"/>
      <c r="F89" s="1143" t="s">
        <v>736</v>
      </c>
      <c r="G89" s="1143"/>
      <c r="H89" s="1143"/>
      <c r="I89" s="1144"/>
    </row>
    <row r="90" spans="1:9" ht="26.25" customHeight="1">
      <c r="A90" s="500" t="s">
        <v>729</v>
      </c>
      <c r="B90" s="117"/>
      <c r="C90" s="117"/>
      <c r="D90" s="117"/>
      <c r="E90" s="117"/>
      <c r="F90" s="117"/>
      <c r="G90" s="117"/>
      <c r="H90" s="117"/>
      <c r="I90" s="501"/>
    </row>
    <row r="91" spans="1:9" ht="26.25" customHeight="1">
      <c r="A91" s="500" t="s">
        <v>748</v>
      </c>
      <c r="B91" s="117"/>
      <c r="C91" s="117"/>
      <c r="D91" s="117"/>
      <c r="E91" s="117"/>
      <c r="F91" s="117"/>
      <c r="G91" s="117"/>
      <c r="H91" s="117"/>
      <c r="I91" s="501"/>
    </row>
    <row r="92" spans="1:9" ht="26.25" customHeight="1">
      <c r="A92" s="500" t="s">
        <v>525</v>
      </c>
      <c r="B92" s="117"/>
      <c r="C92" s="117"/>
      <c r="D92" s="117"/>
      <c r="E92" s="117"/>
      <c r="F92" s="117"/>
      <c r="G92" s="117"/>
      <c r="H92" s="117"/>
      <c r="I92" s="501"/>
    </row>
    <row r="93" spans="1:9" ht="26.25" customHeight="1">
      <c r="A93" s="1139" t="s">
        <v>731</v>
      </c>
      <c r="B93" s="1134"/>
      <c r="C93" s="1134"/>
      <c r="D93" s="1134"/>
      <c r="E93" s="1134"/>
      <c r="F93" s="1134"/>
      <c r="G93" s="1134"/>
      <c r="H93" s="1134"/>
      <c r="I93" s="1140"/>
    </row>
    <row r="94" spans="1:9" ht="26.25" customHeight="1">
      <c r="A94" s="1139" t="s">
        <v>732</v>
      </c>
      <c r="B94" s="1134"/>
      <c r="C94" s="1134"/>
      <c r="D94" s="1134"/>
      <c r="E94" s="1134"/>
      <c r="F94" s="1134"/>
      <c r="G94" s="1134"/>
      <c r="H94" s="1134"/>
      <c r="I94" s="1140"/>
    </row>
    <row r="95" spans="1:9" ht="26.25" customHeight="1">
      <c r="A95" s="1136" t="s">
        <v>483</v>
      </c>
      <c r="B95" s="1137"/>
      <c r="C95" s="1137"/>
      <c r="D95" s="1137"/>
      <c r="E95" s="1137"/>
      <c r="F95" s="1137"/>
      <c r="G95" s="1137"/>
      <c r="H95" s="1137"/>
      <c r="I95" s="1138"/>
    </row>
    <row r="96" ht="28.5" customHeight="1"/>
    <row r="97" ht="28.5" customHeight="1"/>
    <row r="98" ht="28.5" customHeight="1"/>
    <row r="99" ht="28.5" customHeight="1"/>
    <row r="100" ht="28.5" customHeight="1"/>
    <row r="101" ht="28.5" customHeight="1"/>
    <row r="102" ht="28.5" customHeight="1"/>
    <row r="103" ht="28.5" customHeight="1"/>
    <row r="104" ht="28.5" customHeight="1"/>
  </sheetData>
  <sheetProtection/>
  <mergeCells count="43">
    <mergeCell ref="A3:E3"/>
    <mergeCell ref="F3:I3"/>
    <mergeCell ref="A8:I8"/>
    <mergeCell ref="A9:I9"/>
    <mergeCell ref="A12:E12"/>
    <mergeCell ref="F13:I13"/>
    <mergeCell ref="F14:I14"/>
    <mergeCell ref="A19:E19"/>
    <mergeCell ref="F19:I19"/>
    <mergeCell ref="F20:I20"/>
    <mergeCell ref="A27:E27"/>
    <mergeCell ref="F27:I27"/>
    <mergeCell ref="F28:I28"/>
    <mergeCell ref="F29:I29"/>
    <mergeCell ref="A30:D30"/>
    <mergeCell ref="F33:I33"/>
    <mergeCell ref="A37:I37"/>
    <mergeCell ref="A38:I38"/>
    <mergeCell ref="A44:I44"/>
    <mergeCell ref="A45:I45"/>
    <mergeCell ref="F47:I47"/>
    <mergeCell ref="A53:E53"/>
    <mergeCell ref="F53:I53"/>
    <mergeCell ref="F54:I54"/>
    <mergeCell ref="A59:E59"/>
    <mergeCell ref="F59:I59"/>
    <mergeCell ref="F60:I60"/>
    <mergeCell ref="F61:I61"/>
    <mergeCell ref="A66:E66"/>
    <mergeCell ref="F66:I66"/>
    <mergeCell ref="F67:I67"/>
    <mergeCell ref="A73:E73"/>
    <mergeCell ref="F73:I73"/>
    <mergeCell ref="F74:I74"/>
    <mergeCell ref="A80:E80"/>
    <mergeCell ref="F80:I80"/>
    <mergeCell ref="A95:I95"/>
    <mergeCell ref="A84:I84"/>
    <mergeCell ref="A86:I86"/>
    <mergeCell ref="A89:E89"/>
    <mergeCell ref="F89:I89"/>
    <mergeCell ref="A93:I93"/>
    <mergeCell ref="A94:I94"/>
  </mergeCells>
  <printOptions/>
  <pageMargins left="0.75" right="0.75" top="1" bottom="1" header="0.512" footer="0.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F24" sqref="F24"/>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K11:CC46"/>
  <sheetViews>
    <sheetView view="pageBreakPreview" zoomScaleSheetLayoutView="100" zoomScalePageLayoutView="0" workbookViewId="0" topLeftCell="I9">
      <pane xSplit="3" ySplit="3" topLeftCell="L12" activePane="bottomRight" state="frozen"/>
      <selection pane="topLeft" activeCell="A1" sqref="A1"/>
      <selection pane="topRight" activeCell="I9" sqref="I9"/>
      <selection pane="bottomLeft" activeCell="I9" sqref="I9"/>
      <selection pane="bottomRight" activeCell="BP43" sqref="BP43"/>
    </sheetView>
  </sheetViews>
  <sheetFormatPr defaultColWidth="2.25390625" defaultRowHeight="13.5"/>
  <cols>
    <col min="1" max="1" width="2.25390625" style="7" bestFit="1" customWidth="1"/>
    <col min="2" max="16384" width="2.25390625" style="7" customWidth="1"/>
  </cols>
  <sheetData>
    <row r="11" spans="11:35" ht="13.5" customHeight="1">
      <c r="K11" s="40"/>
      <c r="L11" s="40"/>
      <c r="M11" s="40"/>
      <c r="N11" s="40"/>
      <c r="O11" s="40"/>
      <c r="P11" s="40"/>
      <c r="Q11" s="40"/>
      <c r="R11" s="40"/>
      <c r="S11" s="40"/>
      <c r="T11" s="40"/>
      <c r="U11" s="40"/>
      <c r="V11" s="40"/>
      <c r="W11" s="40"/>
      <c r="X11" s="564" t="s">
        <v>49</v>
      </c>
      <c r="Y11" s="564"/>
      <c r="Z11" s="564"/>
      <c r="AA11" s="564"/>
      <c r="AB11" s="564"/>
      <c r="AC11" s="564"/>
      <c r="AD11" s="564"/>
      <c r="AE11" s="564"/>
      <c r="AF11" s="564"/>
      <c r="AG11" s="564"/>
      <c r="AH11" s="564"/>
      <c r="AI11" s="564"/>
    </row>
    <row r="12" spans="11:32" ht="12.75">
      <c r="K12" s="40"/>
      <c r="L12" s="40"/>
      <c r="M12" s="40"/>
      <c r="N12" s="40"/>
      <c r="O12" s="40"/>
      <c r="P12" s="40"/>
      <c r="Q12" s="40"/>
      <c r="R12" s="40"/>
      <c r="S12" s="40"/>
      <c r="T12" s="40"/>
      <c r="U12" s="40"/>
      <c r="V12" s="40"/>
      <c r="W12" s="40"/>
      <c r="X12" s="40"/>
      <c r="Y12" s="40"/>
      <c r="Z12" s="40"/>
      <c r="AA12" s="40"/>
      <c r="AB12" s="40"/>
      <c r="AC12" s="40"/>
      <c r="AD12" s="40"/>
      <c r="AE12" s="40"/>
      <c r="AF12" s="40"/>
    </row>
    <row r="13" spans="11:47" ht="12.75">
      <c r="K13" s="40"/>
      <c r="L13" s="40"/>
      <c r="M13" s="40"/>
      <c r="N13" s="40"/>
      <c r="O13" s="40"/>
      <c r="P13" s="40"/>
      <c r="Q13" s="40"/>
      <c r="R13" s="40"/>
      <c r="S13" s="40"/>
      <c r="T13" s="40"/>
      <c r="U13" s="40"/>
      <c r="V13" s="40"/>
      <c r="W13" s="40"/>
      <c r="X13" s="40"/>
      <c r="Y13" s="40"/>
      <c r="Z13" s="40"/>
      <c r="AA13" s="40"/>
      <c r="AB13" s="40"/>
      <c r="AC13" s="40"/>
      <c r="AD13" s="40"/>
      <c r="AE13" s="40"/>
      <c r="AF13" s="40"/>
      <c r="AK13" s="41"/>
      <c r="AL13" s="634" t="str">
        <f>IF(ISBLANK('共通データ'!O21),"　　　　　　年　　　月　　　日",'共通データ'!O21)</f>
        <v>　　　　　　年　　　月　　　日</v>
      </c>
      <c r="AM13" s="634"/>
      <c r="AN13" s="634"/>
      <c r="AO13" s="634"/>
      <c r="AP13" s="634"/>
      <c r="AQ13" s="634"/>
      <c r="AR13" s="634"/>
      <c r="AS13" s="634"/>
      <c r="AT13" s="634"/>
      <c r="AU13" s="634"/>
    </row>
    <row r="14" ht="3" customHeight="1"/>
    <row r="15" ht="12.75">
      <c r="L15" s="7" t="s">
        <v>168</v>
      </c>
    </row>
    <row r="16" spans="15:21" ht="12.75">
      <c r="O16" s="7" t="s">
        <v>169</v>
      </c>
      <c r="T16" s="635" t="s">
        <v>171</v>
      </c>
      <c r="U16" s="635"/>
    </row>
    <row r="17" spans="25:47" ht="12.75">
      <c r="Y17" s="631" t="s">
        <v>173</v>
      </c>
      <c r="Z17" s="631"/>
      <c r="AA17" s="631"/>
      <c r="AB17" s="631"/>
      <c r="AC17" s="631"/>
      <c r="AD17" s="631"/>
      <c r="AF17" s="538">
        <f>'共通データ'!O4</f>
        <v>0</v>
      </c>
      <c r="AG17" s="538"/>
      <c r="AH17" s="538"/>
      <c r="AI17" s="538"/>
      <c r="AJ17" s="538"/>
      <c r="AK17" s="538"/>
      <c r="AL17" s="538"/>
      <c r="AM17" s="538"/>
      <c r="AN17" s="538"/>
      <c r="AO17" s="538"/>
      <c r="AP17" s="538"/>
      <c r="AQ17" s="538"/>
      <c r="AR17" s="538"/>
      <c r="AS17" s="538"/>
      <c r="AT17" s="538"/>
      <c r="AU17" s="538"/>
    </row>
    <row r="18" spans="35:47" ht="12.75">
      <c r="AI18" s="538">
        <f>'共通データ'!R5</f>
        <v>0</v>
      </c>
      <c r="AJ18" s="538"/>
      <c r="AK18" s="538"/>
      <c r="AL18" s="538"/>
      <c r="AM18" s="538"/>
      <c r="AN18" s="538"/>
      <c r="AO18" s="538"/>
      <c r="AP18" s="538"/>
      <c r="AQ18" s="538"/>
      <c r="AR18" s="538"/>
      <c r="AS18" s="538"/>
      <c r="AT18" s="538"/>
      <c r="AU18" s="538"/>
    </row>
    <row r="19" spans="21:47" ht="13.5" customHeight="1">
      <c r="U19" s="631" t="s">
        <v>174</v>
      </c>
      <c r="V19" s="631"/>
      <c r="W19" s="631"/>
      <c r="Y19" s="631" t="s">
        <v>84</v>
      </c>
      <c r="Z19" s="631"/>
      <c r="AA19" s="631"/>
      <c r="AB19" s="631"/>
      <c r="AC19" s="631"/>
      <c r="AD19" s="631"/>
      <c r="AF19" s="632">
        <f>'共通データ'!O2</f>
        <v>0</v>
      </c>
      <c r="AG19" s="632"/>
      <c r="AH19" s="632"/>
      <c r="AI19" s="632"/>
      <c r="AJ19" s="632"/>
      <c r="AK19" s="632"/>
      <c r="AL19" s="632"/>
      <c r="AM19" s="632"/>
      <c r="AN19" s="632"/>
      <c r="AO19" s="632"/>
      <c r="AP19" s="632"/>
      <c r="AQ19" s="632"/>
      <c r="AR19" s="632"/>
      <c r="AS19" s="632"/>
      <c r="AT19" s="632"/>
      <c r="AU19" s="632"/>
    </row>
    <row r="20" spans="32:47" ht="12.75">
      <c r="AF20" s="632"/>
      <c r="AG20" s="632"/>
      <c r="AH20" s="632"/>
      <c r="AI20" s="632"/>
      <c r="AJ20" s="632"/>
      <c r="AK20" s="632"/>
      <c r="AL20" s="632"/>
      <c r="AM20" s="632"/>
      <c r="AN20" s="632"/>
      <c r="AO20" s="632"/>
      <c r="AP20" s="632"/>
      <c r="AQ20" s="632"/>
      <c r="AR20" s="632"/>
      <c r="AS20" s="632"/>
      <c r="AT20" s="632"/>
      <c r="AU20" s="632"/>
    </row>
    <row r="21" spans="25:45" ht="12.75">
      <c r="Y21" s="631" t="s">
        <v>117</v>
      </c>
      <c r="Z21" s="631"/>
      <c r="AA21" s="631"/>
      <c r="AB21" s="631"/>
      <c r="AC21" s="631"/>
      <c r="AD21" s="631"/>
      <c r="AF21" s="633">
        <f>'共通データ'!O7</f>
        <v>0</v>
      </c>
      <c r="AG21" s="633"/>
      <c r="AH21" s="633"/>
      <c r="AI21" s="633"/>
      <c r="AK21" s="538">
        <f>'共通データ'!O8</f>
        <v>0</v>
      </c>
      <c r="AL21" s="538"/>
      <c r="AM21" s="538"/>
      <c r="AN21" s="538"/>
      <c r="AO21" s="538"/>
      <c r="AP21" s="538"/>
      <c r="AQ21" s="538"/>
      <c r="AR21" s="538"/>
      <c r="AS21" s="43" t="s">
        <v>180</v>
      </c>
    </row>
    <row r="24" spans="11:42" ht="15" customHeight="1">
      <c r="K24" s="538" t="s">
        <v>26</v>
      </c>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8"/>
      <c r="AM24" s="538"/>
      <c r="AN24" s="538"/>
      <c r="AO24" s="538"/>
      <c r="AP24" s="538"/>
    </row>
    <row r="26" spans="11:48" ht="33.75" customHeight="1">
      <c r="K26" s="8"/>
      <c r="L26" s="531" t="s">
        <v>181</v>
      </c>
      <c r="M26" s="531"/>
      <c r="N26" s="531"/>
      <c r="O26" s="531"/>
      <c r="P26" s="531"/>
      <c r="Q26" s="531"/>
      <c r="R26" s="9"/>
      <c r="S26" s="10"/>
      <c r="T26" s="555">
        <f>'共通データ'!O15</f>
        <v>0</v>
      </c>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11"/>
    </row>
    <row r="27" spans="11:81" ht="33.75" customHeight="1">
      <c r="K27" s="12"/>
      <c r="L27" s="540" t="s">
        <v>72</v>
      </c>
      <c r="M27" s="540"/>
      <c r="N27" s="540"/>
      <c r="O27" s="540"/>
      <c r="P27" s="540"/>
      <c r="Q27" s="540"/>
      <c r="R27" s="13"/>
      <c r="S27" s="27"/>
      <c r="T27" s="563" t="str">
        <f>'共通データ'!O16</f>
        <v>宿泊棟・食堂などの館内施設</v>
      </c>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16"/>
      <c r="AY27" s="538" t="s">
        <v>183</v>
      </c>
      <c r="AZ27" s="538"/>
      <c r="BA27" s="538"/>
      <c r="BB27" s="538"/>
      <c r="BC27" s="538"/>
      <c r="BD27" s="538"/>
      <c r="BE27" s="538"/>
      <c r="BF27" s="538"/>
      <c r="BG27" s="538"/>
      <c r="BH27" s="538"/>
      <c r="BI27" s="538"/>
      <c r="BJ27" s="538"/>
      <c r="BK27" s="538"/>
      <c r="BL27" s="538"/>
      <c r="BM27" s="538"/>
      <c r="BN27" s="538"/>
      <c r="BO27" s="538"/>
      <c r="BP27" s="538"/>
      <c r="BQ27" s="538"/>
      <c r="BR27" s="538"/>
      <c r="BS27" s="538"/>
      <c r="BT27" s="538"/>
      <c r="BU27" s="538"/>
      <c r="BV27" s="538"/>
      <c r="BW27" s="538"/>
      <c r="BX27" s="538"/>
      <c r="BY27" s="538"/>
      <c r="BZ27" s="538"/>
      <c r="CA27" s="538"/>
      <c r="CB27" s="538"/>
      <c r="CC27" s="538"/>
    </row>
    <row r="28" spans="11:74" ht="33.75" customHeight="1">
      <c r="K28" s="44"/>
      <c r="L28" s="627" t="s">
        <v>110</v>
      </c>
      <c r="M28" s="627"/>
      <c r="N28" s="627"/>
      <c r="O28" s="627"/>
      <c r="P28" s="627"/>
      <c r="Q28" s="627"/>
      <c r="R28" s="45"/>
      <c r="S28" s="46"/>
      <c r="T28" s="628" t="str">
        <f>'共通データ'!O17</f>
        <v>活動や宿泊に必要な館内設備</v>
      </c>
      <c r="U28" s="628"/>
      <c r="V28" s="628"/>
      <c r="W28" s="628"/>
      <c r="X28" s="628"/>
      <c r="Y28" s="628"/>
      <c r="Z28" s="628"/>
      <c r="AA28" s="628"/>
      <c r="AB28" s="628"/>
      <c r="AC28" s="628"/>
      <c r="AD28" s="628"/>
      <c r="AE28" s="628"/>
      <c r="AF28" s="628"/>
      <c r="AG28" s="628"/>
      <c r="AH28" s="628"/>
      <c r="AI28" s="628"/>
      <c r="AJ28" s="628"/>
      <c r="AK28" s="628"/>
      <c r="AL28" s="628"/>
      <c r="AM28" s="628"/>
      <c r="AN28" s="628"/>
      <c r="AO28" s="628"/>
      <c r="AP28" s="628"/>
      <c r="AQ28" s="628"/>
      <c r="AR28" s="628"/>
      <c r="AS28" s="628"/>
      <c r="AT28" s="628"/>
      <c r="AU28" s="628"/>
      <c r="AV28" s="47"/>
      <c r="AY28" s="629" t="s">
        <v>186</v>
      </c>
      <c r="AZ28" s="629"/>
      <c r="BA28" s="629"/>
      <c r="BB28" s="629"/>
      <c r="BC28" s="629"/>
      <c r="BD28" s="629"/>
      <c r="BE28" s="629"/>
      <c r="BF28" s="629"/>
      <c r="BG28" s="629"/>
      <c r="BH28" s="629"/>
      <c r="BI28" s="629"/>
      <c r="BJ28" s="629"/>
      <c r="BK28" s="629"/>
      <c r="BL28" s="629"/>
      <c r="BM28" s="629"/>
      <c r="BN28" s="629"/>
      <c r="BO28" s="629"/>
      <c r="BP28" s="629"/>
      <c r="BQ28" s="629"/>
      <c r="BR28" s="629"/>
      <c r="BS28" s="629"/>
      <c r="BT28" s="629"/>
      <c r="BU28" s="629"/>
      <c r="BV28" s="629"/>
    </row>
    <row r="29" spans="11:74" ht="27" customHeight="1">
      <c r="K29" s="48"/>
      <c r="L29" s="49"/>
      <c r="M29" s="49"/>
      <c r="N29" s="49"/>
      <c r="O29" s="630" t="s">
        <v>187</v>
      </c>
      <c r="P29" s="630"/>
      <c r="Q29" s="630"/>
      <c r="R29" s="630"/>
      <c r="S29" s="630"/>
      <c r="T29" s="630"/>
      <c r="U29" s="630"/>
      <c r="V29" s="630"/>
      <c r="W29" s="630"/>
      <c r="X29" s="630"/>
      <c r="Y29" s="630"/>
      <c r="Z29" s="49"/>
      <c r="AA29" s="49"/>
      <c r="AB29" s="50"/>
      <c r="AC29" s="51"/>
      <c r="AD29" s="52"/>
      <c r="AE29" s="49"/>
      <c r="AF29" s="49"/>
      <c r="AG29" s="49"/>
      <c r="AH29" s="630" t="s">
        <v>190</v>
      </c>
      <c r="AI29" s="630"/>
      <c r="AJ29" s="630"/>
      <c r="AK29" s="630"/>
      <c r="AL29" s="630"/>
      <c r="AM29" s="630"/>
      <c r="AN29" s="630"/>
      <c r="AO29" s="630"/>
      <c r="AP29" s="630"/>
      <c r="AQ29" s="630"/>
      <c r="AR29" s="630"/>
      <c r="AS29" s="49"/>
      <c r="AT29" s="49"/>
      <c r="AU29" s="49"/>
      <c r="AV29" s="53"/>
      <c r="AY29" s="629" t="s">
        <v>192</v>
      </c>
      <c r="AZ29" s="629"/>
      <c r="BA29" s="629"/>
      <c r="BB29" s="629"/>
      <c r="BC29" s="629"/>
      <c r="BD29" s="629"/>
      <c r="BE29" s="629"/>
      <c r="BF29" s="629"/>
      <c r="BG29" s="629"/>
      <c r="BH29" s="629"/>
      <c r="BI29" s="629"/>
      <c r="BJ29" s="629"/>
      <c r="BK29" s="629"/>
      <c r="BL29" s="629"/>
      <c r="BM29" s="629"/>
      <c r="BN29" s="629"/>
      <c r="BO29" s="629"/>
      <c r="BP29" s="629"/>
      <c r="BQ29" s="629"/>
      <c r="BR29" s="629"/>
      <c r="BS29" s="629"/>
      <c r="BT29" s="629"/>
      <c r="BU29" s="629"/>
      <c r="BV29" s="629"/>
    </row>
    <row r="30" spans="11:56" ht="27" customHeight="1">
      <c r="K30" s="54"/>
      <c r="L30" s="55"/>
      <c r="M30" s="55"/>
      <c r="N30" s="55"/>
      <c r="O30" s="55"/>
      <c r="P30" s="55"/>
      <c r="Q30" s="55"/>
      <c r="R30" s="55"/>
      <c r="S30" s="55"/>
      <c r="T30" s="579" t="s">
        <v>193</v>
      </c>
      <c r="U30" s="579"/>
      <c r="V30" s="579"/>
      <c r="W30" s="56"/>
      <c r="X30" s="623" t="s">
        <v>196</v>
      </c>
      <c r="Y30" s="623"/>
      <c r="Z30" s="623" t="s">
        <v>200</v>
      </c>
      <c r="AA30" s="623"/>
      <c r="AB30" s="623" t="s">
        <v>204</v>
      </c>
      <c r="AC30" s="625"/>
      <c r="AD30" s="57"/>
      <c r="AE30" s="15"/>
      <c r="AF30" s="15"/>
      <c r="AG30" s="15"/>
      <c r="AH30" s="15"/>
      <c r="AI30" s="15"/>
      <c r="AJ30" s="15"/>
      <c r="AK30" s="561" t="s">
        <v>120</v>
      </c>
      <c r="AL30" s="562"/>
      <c r="AM30" s="562"/>
      <c r="AN30" s="562"/>
      <c r="AO30" s="562"/>
      <c r="AP30" s="598"/>
      <c r="AQ30" s="562" t="s">
        <v>175</v>
      </c>
      <c r="AR30" s="562"/>
      <c r="AS30" s="562"/>
      <c r="AT30" s="562"/>
      <c r="AU30" s="562"/>
      <c r="AV30" s="599"/>
      <c r="AY30" s="561" t="s">
        <v>205</v>
      </c>
      <c r="AZ30" s="562"/>
      <c r="BA30" s="562"/>
      <c r="BB30" s="562"/>
      <c r="BC30" s="562"/>
      <c r="BD30" s="598"/>
    </row>
    <row r="31" spans="11:56" ht="27" customHeight="1">
      <c r="K31" s="48"/>
      <c r="L31" s="617" t="s">
        <v>208</v>
      </c>
      <c r="M31" s="617"/>
      <c r="N31" s="617"/>
      <c r="O31" s="617"/>
      <c r="P31" s="617"/>
      <c r="Q31" s="617"/>
      <c r="R31" s="49"/>
      <c r="S31" s="49"/>
      <c r="T31" s="49"/>
      <c r="U31" s="49"/>
      <c r="V31" s="49"/>
      <c r="W31" s="58"/>
      <c r="X31" s="624"/>
      <c r="Y31" s="624"/>
      <c r="Z31" s="624"/>
      <c r="AA31" s="624"/>
      <c r="AB31" s="624"/>
      <c r="AC31" s="626"/>
      <c r="AD31" s="59"/>
      <c r="AE31" s="525" t="s">
        <v>146</v>
      </c>
      <c r="AF31" s="525"/>
      <c r="AG31" s="525"/>
      <c r="AH31" s="525"/>
      <c r="AI31" s="525"/>
      <c r="AJ31" s="60" t="s">
        <v>209</v>
      </c>
      <c r="AK31" s="19"/>
      <c r="AL31" s="618">
        <f>SUM('③名簿１'!AH25:AJ26)</f>
        <v>0</v>
      </c>
      <c r="AM31" s="618"/>
      <c r="AN31" s="618"/>
      <c r="AO31" s="619" t="s">
        <v>210</v>
      </c>
      <c r="AP31" s="620"/>
      <c r="AQ31" s="19"/>
      <c r="AR31" s="621"/>
      <c r="AS31" s="621"/>
      <c r="AT31" s="621"/>
      <c r="AU31" s="619" t="s">
        <v>210</v>
      </c>
      <c r="AV31" s="622"/>
      <c r="AY31" s="19"/>
      <c r="AZ31" s="618">
        <f>SUM('③名簿１'!AH27:AJ28)</f>
        <v>0</v>
      </c>
      <c r="BA31" s="618"/>
      <c r="BB31" s="618"/>
      <c r="BC31" s="619" t="s">
        <v>210</v>
      </c>
      <c r="BD31" s="620"/>
    </row>
    <row r="32" spans="11:56" ht="27" customHeight="1">
      <c r="K32" s="600" t="str">
        <f>IF(OR(ISBLANK('共通データ'!J25),'共通データ'!J25=0),"　　　　　　年　　月　　日",'共通データ'!J25)</f>
        <v>　　　　　　年　　月　　日</v>
      </c>
      <c r="L32" s="601"/>
      <c r="M32" s="601"/>
      <c r="N32" s="601"/>
      <c r="O32" s="601"/>
      <c r="P32" s="601"/>
      <c r="Q32" s="601"/>
      <c r="R32" s="601"/>
      <c r="S32" s="601"/>
      <c r="T32" s="601"/>
      <c r="U32" s="562">
        <f>'共通データ'!S25</f>
        <v>0</v>
      </c>
      <c r="V32" s="562"/>
      <c r="W32" s="598"/>
      <c r="X32" s="602">
        <f>'共通データ'!W25</f>
        <v>0</v>
      </c>
      <c r="Y32" s="602"/>
      <c r="Z32" s="602">
        <f>'共通データ'!Y25</f>
        <v>0</v>
      </c>
      <c r="AA32" s="602"/>
      <c r="AB32" s="602">
        <f>'共通データ'!AA25</f>
        <v>0</v>
      </c>
      <c r="AC32" s="603"/>
      <c r="AD32" s="61"/>
      <c r="AE32" s="510" t="s">
        <v>211</v>
      </c>
      <c r="AF32" s="510"/>
      <c r="AG32" s="510"/>
      <c r="AH32" s="510"/>
      <c r="AI32" s="510"/>
      <c r="AJ32" s="37"/>
      <c r="AK32" s="38"/>
      <c r="AL32" s="610"/>
      <c r="AM32" s="610"/>
      <c r="AN32" s="610"/>
      <c r="AO32" s="611" t="s">
        <v>210</v>
      </c>
      <c r="AP32" s="612"/>
      <c r="AQ32" s="38"/>
      <c r="AR32" s="613"/>
      <c r="AS32" s="613"/>
      <c r="AT32" s="613"/>
      <c r="AU32" s="611" t="s">
        <v>210</v>
      </c>
      <c r="AV32" s="614"/>
      <c r="AY32" s="38"/>
      <c r="AZ32" s="610">
        <f>SUM('③名簿１'!AE27:AG28)</f>
        <v>0</v>
      </c>
      <c r="BA32" s="610"/>
      <c r="BB32" s="610"/>
      <c r="BC32" s="611" t="s">
        <v>210</v>
      </c>
      <c r="BD32" s="612"/>
    </row>
    <row r="33" spans="11:56" ht="27" customHeight="1">
      <c r="K33" s="600" t="str">
        <f>IF(OR(ISBLANK('共通データ'!J26),'共通データ'!J26=0),"　　　　　　年　　月　　日",'共通データ'!J26)</f>
        <v>　　　　　　年　　月　　日</v>
      </c>
      <c r="L33" s="601"/>
      <c r="M33" s="601"/>
      <c r="N33" s="601"/>
      <c r="O33" s="601"/>
      <c r="P33" s="601"/>
      <c r="Q33" s="601"/>
      <c r="R33" s="601"/>
      <c r="S33" s="601"/>
      <c r="T33" s="601"/>
      <c r="U33" s="562">
        <f>'共通データ'!S26</f>
        <v>0</v>
      </c>
      <c r="V33" s="562"/>
      <c r="W33" s="598"/>
      <c r="X33" s="602">
        <f>'共通データ'!W26</f>
        <v>0</v>
      </c>
      <c r="Y33" s="602"/>
      <c r="Z33" s="602">
        <f>'共通データ'!Y26</f>
        <v>0</v>
      </c>
      <c r="AA33" s="602"/>
      <c r="AB33" s="602">
        <f>'共通データ'!AA26</f>
        <v>0</v>
      </c>
      <c r="AC33" s="603"/>
      <c r="AD33" s="61"/>
      <c r="AE33" s="616" t="s">
        <v>212</v>
      </c>
      <c r="AF33" s="616"/>
      <c r="AG33" s="616"/>
      <c r="AH33" s="616"/>
      <c r="AI33" s="616"/>
      <c r="AJ33" s="37"/>
      <c r="AK33" s="38"/>
      <c r="AL33" s="610">
        <f>SUM('③名簿１'!AB25:AD26)</f>
        <v>0</v>
      </c>
      <c r="AM33" s="610"/>
      <c r="AN33" s="610"/>
      <c r="AO33" s="611" t="s">
        <v>210</v>
      </c>
      <c r="AP33" s="612"/>
      <c r="AQ33" s="38"/>
      <c r="AR33" s="613"/>
      <c r="AS33" s="613"/>
      <c r="AT33" s="613"/>
      <c r="AU33" s="611" t="s">
        <v>210</v>
      </c>
      <c r="AV33" s="614"/>
      <c r="AY33" s="38"/>
      <c r="AZ33" s="610">
        <f>SUM('③名簿１'!AB27:AD28)</f>
        <v>0</v>
      </c>
      <c r="BA33" s="610"/>
      <c r="BB33" s="610"/>
      <c r="BC33" s="611" t="s">
        <v>210</v>
      </c>
      <c r="BD33" s="612"/>
    </row>
    <row r="34" spans="11:56" ht="27" customHeight="1">
      <c r="K34" s="600" t="str">
        <f>IF(ISBLANK('共通データ'!J27),"　　　　　　年　　月　　日",'共通データ'!J27)</f>
        <v>　　　　　　年　　月　　日</v>
      </c>
      <c r="L34" s="601"/>
      <c r="M34" s="601"/>
      <c r="N34" s="601"/>
      <c r="O34" s="601"/>
      <c r="P34" s="601"/>
      <c r="Q34" s="601"/>
      <c r="R34" s="601"/>
      <c r="S34" s="601"/>
      <c r="T34" s="601"/>
      <c r="U34" s="562">
        <f>'共通データ'!S27</f>
        <v>0</v>
      </c>
      <c r="V34" s="562"/>
      <c r="W34" s="598"/>
      <c r="X34" s="602">
        <f>'共通データ'!W27</f>
        <v>0</v>
      </c>
      <c r="Y34" s="602"/>
      <c r="Z34" s="602">
        <f>'共通データ'!Y27</f>
        <v>0</v>
      </c>
      <c r="AA34" s="602"/>
      <c r="AB34" s="602">
        <f>'共通データ'!AA27</f>
        <v>0</v>
      </c>
      <c r="AC34" s="603"/>
      <c r="AD34" s="61"/>
      <c r="AE34" s="616" t="s">
        <v>215</v>
      </c>
      <c r="AF34" s="616"/>
      <c r="AG34" s="616"/>
      <c r="AH34" s="616"/>
      <c r="AI34" s="616"/>
      <c r="AJ34" s="37"/>
      <c r="AK34" s="38"/>
      <c r="AL34" s="610">
        <f>SUM('③名簿１'!Y25:AA26)</f>
        <v>0</v>
      </c>
      <c r="AM34" s="610"/>
      <c r="AN34" s="610"/>
      <c r="AO34" s="611" t="s">
        <v>210</v>
      </c>
      <c r="AP34" s="612"/>
      <c r="AQ34" s="38"/>
      <c r="AR34" s="613"/>
      <c r="AS34" s="613"/>
      <c r="AT34" s="613"/>
      <c r="AU34" s="611" t="s">
        <v>210</v>
      </c>
      <c r="AV34" s="614"/>
      <c r="AY34" s="38"/>
      <c r="AZ34" s="610">
        <f>SUM('③名簿１'!Y27:AA28)</f>
        <v>0</v>
      </c>
      <c r="BA34" s="610"/>
      <c r="BB34" s="610"/>
      <c r="BC34" s="611" t="s">
        <v>210</v>
      </c>
      <c r="BD34" s="612"/>
    </row>
    <row r="35" spans="11:56" ht="27" customHeight="1">
      <c r="K35" s="600" t="str">
        <f>IF(ISBLANK('共通データ'!J28),"　　　　　　年　　月　　日",'共通データ'!J28)</f>
        <v>　　　　　　年　　月　　日</v>
      </c>
      <c r="L35" s="601"/>
      <c r="M35" s="601"/>
      <c r="N35" s="601"/>
      <c r="O35" s="601"/>
      <c r="P35" s="601"/>
      <c r="Q35" s="601"/>
      <c r="R35" s="601"/>
      <c r="S35" s="601"/>
      <c r="T35" s="601"/>
      <c r="U35" s="562">
        <f>'共通データ'!S28</f>
        <v>0</v>
      </c>
      <c r="V35" s="562"/>
      <c r="W35" s="598"/>
      <c r="X35" s="602">
        <f>'共通データ'!W28</f>
        <v>0</v>
      </c>
      <c r="Y35" s="602"/>
      <c r="Z35" s="602">
        <f>'共通データ'!Y28</f>
        <v>0</v>
      </c>
      <c r="AA35" s="602"/>
      <c r="AB35" s="602">
        <f>'共通データ'!AA28</f>
        <v>0</v>
      </c>
      <c r="AC35" s="603"/>
      <c r="AD35" s="61"/>
      <c r="AE35" s="510" t="s">
        <v>219</v>
      </c>
      <c r="AF35" s="510"/>
      <c r="AG35" s="510"/>
      <c r="AH35" s="510"/>
      <c r="AI35" s="510"/>
      <c r="AJ35" s="37"/>
      <c r="AK35" s="38"/>
      <c r="AL35" s="610">
        <f>SUM('③名簿１'!V25:X26)</f>
        <v>0</v>
      </c>
      <c r="AM35" s="610"/>
      <c r="AN35" s="610"/>
      <c r="AO35" s="611" t="s">
        <v>210</v>
      </c>
      <c r="AP35" s="612"/>
      <c r="AQ35" s="38"/>
      <c r="AR35" s="613"/>
      <c r="AS35" s="613"/>
      <c r="AT35" s="613"/>
      <c r="AU35" s="611" t="s">
        <v>210</v>
      </c>
      <c r="AV35" s="614"/>
      <c r="AY35" s="38"/>
      <c r="AZ35" s="610">
        <f>SUM('③名簿１'!V27:X28)</f>
        <v>0</v>
      </c>
      <c r="BA35" s="610"/>
      <c r="BB35" s="610"/>
      <c r="BC35" s="611" t="s">
        <v>210</v>
      </c>
      <c r="BD35" s="612"/>
    </row>
    <row r="36" spans="11:56" ht="27" customHeight="1">
      <c r="K36" s="600" t="str">
        <f>IF(ISBLANK('共通データ'!J29),"　　　　　　年　　月　　日",'共通データ'!J29)</f>
        <v>　　　　　　年　　月　　日</v>
      </c>
      <c r="L36" s="601"/>
      <c r="M36" s="601"/>
      <c r="N36" s="601"/>
      <c r="O36" s="601"/>
      <c r="P36" s="601"/>
      <c r="Q36" s="601"/>
      <c r="R36" s="601"/>
      <c r="S36" s="601"/>
      <c r="T36" s="601"/>
      <c r="U36" s="562">
        <f>'共通データ'!S29</f>
        <v>0</v>
      </c>
      <c r="V36" s="562"/>
      <c r="W36" s="598"/>
      <c r="X36" s="602">
        <f>'共通データ'!W29</f>
        <v>0</v>
      </c>
      <c r="Y36" s="602"/>
      <c r="Z36" s="602">
        <f>'共通データ'!Y29</f>
        <v>0</v>
      </c>
      <c r="AA36" s="602"/>
      <c r="AB36" s="602">
        <f>'共通データ'!AA29</f>
        <v>0</v>
      </c>
      <c r="AC36" s="603"/>
      <c r="AD36" s="61"/>
      <c r="AE36" s="510" t="s">
        <v>220</v>
      </c>
      <c r="AF36" s="510"/>
      <c r="AG36" s="510"/>
      <c r="AH36" s="510"/>
      <c r="AI36" s="510"/>
      <c r="AJ36" s="37"/>
      <c r="AK36" s="38"/>
      <c r="AL36" s="610">
        <f>SUM('③名簿１'!S25:U26)</f>
        <v>0</v>
      </c>
      <c r="AM36" s="610"/>
      <c r="AN36" s="610"/>
      <c r="AO36" s="611" t="s">
        <v>210</v>
      </c>
      <c r="AP36" s="612"/>
      <c r="AQ36" s="38"/>
      <c r="AR36" s="613"/>
      <c r="AS36" s="613"/>
      <c r="AT36" s="613"/>
      <c r="AU36" s="611" t="s">
        <v>210</v>
      </c>
      <c r="AV36" s="614"/>
      <c r="AY36" s="38"/>
      <c r="AZ36" s="610">
        <f>SUM('③名簿１'!S27:U28)</f>
        <v>0</v>
      </c>
      <c r="BA36" s="610"/>
      <c r="BB36" s="610"/>
      <c r="BC36" s="611" t="s">
        <v>210</v>
      </c>
      <c r="BD36" s="612"/>
    </row>
    <row r="37" spans="11:56" ht="27" customHeight="1">
      <c r="K37" s="600" t="str">
        <f>IF(ISBLANK('共通データ'!J30),"　　　　　　年　　月　　日",'共通データ'!J30)</f>
        <v>　　　　　　年　　月　　日</v>
      </c>
      <c r="L37" s="601"/>
      <c r="M37" s="601"/>
      <c r="N37" s="601"/>
      <c r="O37" s="601"/>
      <c r="P37" s="601"/>
      <c r="Q37" s="601"/>
      <c r="R37" s="601"/>
      <c r="S37" s="601"/>
      <c r="T37" s="601"/>
      <c r="U37" s="562">
        <f>'共通データ'!S30</f>
        <v>0</v>
      </c>
      <c r="V37" s="562"/>
      <c r="W37" s="598"/>
      <c r="X37" s="602">
        <f>'共通データ'!W30</f>
        <v>0</v>
      </c>
      <c r="Y37" s="602"/>
      <c r="Z37" s="602">
        <f>'共通データ'!Y30</f>
        <v>0</v>
      </c>
      <c r="AA37" s="602"/>
      <c r="AB37" s="602">
        <f>'共通データ'!AA30</f>
        <v>0</v>
      </c>
      <c r="AC37" s="603"/>
      <c r="AD37" s="61"/>
      <c r="AE37" s="615" t="s">
        <v>1</v>
      </c>
      <c r="AF37" s="615"/>
      <c r="AG37" s="615"/>
      <c r="AH37" s="615"/>
      <c r="AI37" s="615"/>
      <c r="AJ37" s="62" t="s">
        <v>221</v>
      </c>
      <c r="AK37" s="38"/>
      <c r="AL37" s="610">
        <f>SUM('③名簿１'!AN25:AP26)</f>
        <v>0</v>
      </c>
      <c r="AM37" s="610"/>
      <c r="AN37" s="610"/>
      <c r="AO37" s="611" t="s">
        <v>210</v>
      </c>
      <c r="AP37" s="612"/>
      <c r="AQ37" s="38"/>
      <c r="AR37" s="613"/>
      <c r="AS37" s="613"/>
      <c r="AT37" s="613"/>
      <c r="AU37" s="611" t="s">
        <v>210</v>
      </c>
      <c r="AV37" s="614"/>
      <c r="AY37" s="38"/>
      <c r="AZ37" s="610">
        <f>SUM('③名簿１'!AN27:AP28)</f>
        <v>0</v>
      </c>
      <c r="BA37" s="610"/>
      <c r="BB37" s="610"/>
      <c r="BC37" s="611" t="s">
        <v>210</v>
      </c>
      <c r="BD37" s="612"/>
    </row>
    <row r="38" spans="11:56" ht="27" customHeight="1">
      <c r="K38" s="600" t="str">
        <f>IF(ISBLANK('共通データ'!J31),"　　　　　　年　　月　　日",'共通データ'!J31)</f>
        <v>　　　　　　年　　月　　日</v>
      </c>
      <c r="L38" s="601"/>
      <c r="M38" s="601"/>
      <c r="N38" s="601"/>
      <c r="O38" s="601"/>
      <c r="P38" s="601"/>
      <c r="Q38" s="601"/>
      <c r="R38" s="601"/>
      <c r="S38" s="601"/>
      <c r="T38" s="601"/>
      <c r="U38" s="562">
        <f>'共通データ'!S31</f>
        <v>0</v>
      </c>
      <c r="V38" s="562"/>
      <c r="W38" s="598"/>
      <c r="X38" s="602">
        <f>'共通データ'!W31</f>
        <v>0</v>
      </c>
      <c r="Y38" s="602"/>
      <c r="Z38" s="602">
        <f>'共通データ'!Y31</f>
        <v>0</v>
      </c>
      <c r="AA38" s="602"/>
      <c r="AB38" s="602">
        <f>'共通データ'!AA31</f>
        <v>0</v>
      </c>
      <c r="AC38" s="603"/>
      <c r="AD38" s="63"/>
      <c r="AE38" s="609" t="s">
        <v>224</v>
      </c>
      <c r="AF38" s="609"/>
      <c r="AG38" s="609"/>
      <c r="AH38" s="609"/>
      <c r="AI38" s="609"/>
      <c r="AJ38" s="64"/>
      <c r="AK38" s="65"/>
      <c r="AL38" s="604">
        <f>SUM('③名簿１'!AK25:AM26)</f>
        <v>0</v>
      </c>
      <c r="AM38" s="604"/>
      <c r="AN38" s="604"/>
      <c r="AO38" s="605" t="s">
        <v>210</v>
      </c>
      <c r="AP38" s="606"/>
      <c r="AQ38" s="65"/>
      <c r="AR38" s="607"/>
      <c r="AS38" s="607"/>
      <c r="AT38" s="607"/>
      <c r="AU38" s="605" t="s">
        <v>210</v>
      </c>
      <c r="AV38" s="608"/>
      <c r="AY38" s="65"/>
      <c r="AZ38" s="604">
        <f>SUM('③名簿１'!AK27:AM28)</f>
        <v>0</v>
      </c>
      <c r="BA38" s="604"/>
      <c r="BB38" s="604"/>
      <c r="BC38" s="605" t="s">
        <v>210</v>
      </c>
      <c r="BD38" s="606"/>
    </row>
    <row r="39" spans="11:56" ht="27" customHeight="1">
      <c r="K39" s="600" t="str">
        <f>IF(ISBLANK('共通データ'!J32),"　　　　　　年　　月　　日",'共通データ'!J32)</f>
        <v>　　　　　　年　　月　　日</v>
      </c>
      <c r="L39" s="601"/>
      <c r="M39" s="601"/>
      <c r="N39" s="601"/>
      <c r="O39" s="601"/>
      <c r="P39" s="601"/>
      <c r="Q39" s="601"/>
      <c r="R39" s="601"/>
      <c r="S39" s="601"/>
      <c r="T39" s="601"/>
      <c r="U39" s="562">
        <f>'共通データ'!S32</f>
        <v>0</v>
      </c>
      <c r="V39" s="562"/>
      <c r="W39" s="598"/>
      <c r="X39" s="602">
        <f>'共通データ'!W32</f>
        <v>0</v>
      </c>
      <c r="Y39" s="602"/>
      <c r="Z39" s="602">
        <f>'共通データ'!Y32</f>
        <v>0</v>
      </c>
      <c r="AA39" s="602"/>
      <c r="AB39" s="602">
        <f>'共通データ'!AA32</f>
        <v>0</v>
      </c>
      <c r="AC39" s="603"/>
      <c r="AD39" s="57"/>
      <c r="AE39" s="15"/>
      <c r="AF39" s="540" t="s">
        <v>225</v>
      </c>
      <c r="AG39" s="540"/>
      <c r="AH39" s="540"/>
      <c r="AI39" s="15"/>
      <c r="AJ39" s="13"/>
      <c r="AK39" s="27"/>
      <c r="AL39" s="597">
        <f>SUM(AL31:AN38)</f>
        <v>0</v>
      </c>
      <c r="AM39" s="597"/>
      <c r="AN39" s="597"/>
      <c r="AO39" s="562" t="s">
        <v>210</v>
      </c>
      <c r="AP39" s="598"/>
      <c r="AQ39" s="27"/>
      <c r="AR39" s="597">
        <f>SUM(AR31:AT38)</f>
        <v>0</v>
      </c>
      <c r="AS39" s="597"/>
      <c r="AT39" s="597"/>
      <c r="AU39" s="562" t="s">
        <v>210</v>
      </c>
      <c r="AV39" s="599"/>
      <c r="AY39" s="27"/>
      <c r="AZ39" s="597">
        <f>SUM(AZ31:BB38)</f>
        <v>0</v>
      </c>
      <c r="BA39" s="597"/>
      <c r="BB39" s="597"/>
      <c r="BC39" s="562" t="s">
        <v>210</v>
      </c>
      <c r="BD39" s="598"/>
    </row>
    <row r="40" spans="11:48" ht="27" customHeight="1">
      <c r="K40" s="592" t="str">
        <f>IF(ISBLANK('共通データ'!J33),"　　　　　　年　　月　　日",'共通データ'!J33)</f>
        <v>　　　　　　年　　月　　日</v>
      </c>
      <c r="L40" s="593"/>
      <c r="M40" s="593"/>
      <c r="N40" s="593"/>
      <c r="O40" s="593"/>
      <c r="P40" s="593"/>
      <c r="Q40" s="593"/>
      <c r="R40" s="593"/>
      <c r="S40" s="593"/>
      <c r="T40" s="593"/>
      <c r="U40" s="579">
        <f>'共通データ'!S33</f>
        <v>0</v>
      </c>
      <c r="V40" s="579"/>
      <c r="W40" s="594"/>
      <c r="X40" s="595">
        <f>'共通データ'!W33</f>
        <v>0</v>
      </c>
      <c r="Y40" s="595"/>
      <c r="Z40" s="595">
        <f>'共通データ'!Y33</f>
        <v>0</v>
      </c>
      <c r="AA40" s="595"/>
      <c r="AB40" s="595">
        <f>'共通データ'!AA33</f>
        <v>0</v>
      </c>
      <c r="AC40" s="596"/>
      <c r="AD40" s="66"/>
      <c r="AE40" s="55"/>
      <c r="AF40" s="587" t="s">
        <v>228</v>
      </c>
      <c r="AG40" s="587"/>
      <c r="AH40" s="587"/>
      <c r="AI40" s="55"/>
      <c r="AJ40" s="56"/>
      <c r="AK40" s="67"/>
      <c r="AL40" s="55"/>
      <c r="AM40" s="55"/>
      <c r="AN40" s="55"/>
      <c r="AO40" s="55"/>
      <c r="AP40" s="55"/>
      <c r="AQ40" s="578">
        <f>AL39+AR39</f>
        <v>0</v>
      </c>
      <c r="AR40" s="578"/>
      <c r="AS40" s="578"/>
      <c r="AT40" s="578"/>
      <c r="AU40" s="579" t="s">
        <v>210</v>
      </c>
      <c r="AV40" s="580"/>
    </row>
    <row r="41" spans="11:48" ht="17.25" customHeight="1">
      <c r="K41" s="54"/>
      <c r="L41" s="581" t="s">
        <v>229</v>
      </c>
      <c r="M41" s="581"/>
      <c r="N41" s="581"/>
      <c r="O41" s="581"/>
      <c r="P41" s="582"/>
      <c r="Q41" s="67"/>
      <c r="R41" s="587" t="s">
        <v>173</v>
      </c>
      <c r="S41" s="587"/>
      <c r="T41" s="587"/>
      <c r="U41" s="587"/>
      <c r="V41" s="587"/>
      <c r="W41" s="56"/>
      <c r="X41" s="67"/>
      <c r="Y41" s="589">
        <f>'共通データ'!O4</f>
        <v>0</v>
      </c>
      <c r="Z41" s="589"/>
      <c r="AA41" s="589"/>
      <c r="AB41" s="589"/>
      <c r="AC41" s="589"/>
      <c r="AD41" s="589"/>
      <c r="AE41" s="589"/>
      <c r="AF41" s="589"/>
      <c r="AG41" s="589"/>
      <c r="AH41" s="589"/>
      <c r="AI41" s="589"/>
      <c r="AJ41" s="589"/>
      <c r="AK41" s="589"/>
      <c r="AL41" s="589"/>
      <c r="AM41" s="589"/>
      <c r="AN41" s="589"/>
      <c r="AO41" s="589"/>
      <c r="AP41" s="589"/>
      <c r="AQ41" s="589"/>
      <c r="AR41" s="589"/>
      <c r="AS41" s="589"/>
      <c r="AT41" s="589"/>
      <c r="AU41" s="589"/>
      <c r="AV41" s="68"/>
    </row>
    <row r="42" spans="11:48" ht="17.25" customHeight="1">
      <c r="K42" s="69"/>
      <c r="L42" s="583"/>
      <c r="M42" s="583"/>
      <c r="N42" s="583"/>
      <c r="O42" s="583"/>
      <c r="P42" s="584"/>
      <c r="Q42" s="70"/>
      <c r="R42" s="588"/>
      <c r="S42" s="588"/>
      <c r="T42" s="588"/>
      <c r="U42" s="588"/>
      <c r="V42" s="588"/>
      <c r="W42" s="58"/>
      <c r="X42" s="70"/>
      <c r="Y42" s="49"/>
      <c r="Z42" s="49"/>
      <c r="AA42" s="49"/>
      <c r="AB42" s="590">
        <f>'共通データ'!R5</f>
        <v>0</v>
      </c>
      <c r="AC42" s="590"/>
      <c r="AD42" s="590"/>
      <c r="AE42" s="590"/>
      <c r="AF42" s="590"/>
      <c r="AG42" s="590"/>
      <c r="AH42" s="590"/>
      <c r="AI42" s="590"/>
      <c r="AJ42" s="590"/>
      <c r="AK42" s="590"/>
      <c r="AL42" s="590"/>
      <c r="AM42" s="590"/>
      <c r="AN42" s="590"/>
      <c r="AO42" s="590"/>
      <c r="AP42" s="590"/>
      <c r="AQ42" s="590"/>
      <c r="AR42" s="590"/>
      <c r="AS42" s="590"/>
      <c r="AT42" s="590"/>
      <c r="AU42" s="590"/>
      <c r="AV42" s="53"/>
    </row>
    <row r="43" spans="11:48" ht="33.75" customHeight="1">
      <c r="K43" s="69"/>
      <c r="L43" s="583"/>
      <c r="M43" s="583"/>
      <c r="N43" s="583"/>
      <c r="O43" s="583"/>
      <c r="P43" s="584"/>
      <c r="Q43" s="27"/>
      <c r="R43" s="540" t="s">
        <v>84</v>
      </c>
      <c r="S43" s="540"/>
      <c r="T43" s="540"/>
      <c r="U43" s="540"/>
      <c r="V43" s="540"/>
      <c r="W43" s="13"/>
      <c r="X43" s="27"/>
      <c r="Y43" s="563">
        <f>'共通データ'!O2</f>
        <v>0</v>
      </c>
      <c r="Z43" s="563"/>
      <c r="AA43" s="563"/>
      <c r="AB43" s="563"/>
      <c r="AC43" s="563"/>
      <c r="AD43" s="563"/>
      <c r="AE43" s="563"/>
      <c r="AF43" s="563"/>
      <c r="AG43" s="563"/>
      <c r="AH43" s="563"/>
      <c r="AI43" s="563"/>
      <c r="AJ43" s="563"/>
      <c r="AK43" s="563"/>
      <c r="AL43" s="563"/>
      <c r="AM43" s="563"/>
      <c r="AN43" s="563"/>
      <c r="AO43" s="563"/>
      <c r="AP43" s="563"/>
      <c r="AQ43" s="563"/>
      <c r="AR43" s="563"/>
      <c r="AS43" s="563"/>
      <c r="AT43" s="563"/>
      <c r="AU43" s="563"/>
      <c r="AV43" s="16"/>
    </row>
    <row r="44" spans="11:48" ht="33.75" customHeight="1">
      <c r="K44" s="69"/>
      <c r="L44" s="583"/>
      <c r="M44" s="583"/>
      <c r="N44" s="583"/>
      <c r="O44" s="583"/>
      <c r="P44" s="584"/>
      <c r="Q44" s="27"/>
      <c r="R44" s="540" t="s">
        <v>226</v>
      </c>
      <c r="S44" s="540"/>
      <c r="T44" s="540"/>
      <c r="U44" s="540"/>
      <c r="V44" s="540"/>
      <c r="W44" s="13"/>
      <c r="X44" s="27"/>
      <c r="Y44" s="563">
        <f>'共通データ'!O8</f>
        <v>0</v>
      </c>
      <c r="Z44" s="563"/>
      <c r="AA44" s="563"/>
      <c r="AB44" s="563"/>
      <c r="AC44" s="563"/>
      <c r="AD44" s="563"/>
      <c r="AE44" s="563"/>
      <c r="AF44" s="591"/>
      <c r="AG44" s="27"/>
      <c r="AH44" s="540" t="s">
        <v>103</v>
      </c>
      <c r="AI44" s="540"/>
      <c r="AJ44" s="540"/>
      <c r="AK44" s="540"/>
      <c r="AL44" s="13"/>
      <c r="AM44" s="27"/>
      <c r="AN44" s="568">
        <f>'共通データ'!O9</f>
        <v>0</v>
      </c>
      <c r="AO44" s="569"/>
      <c r="AP44" s="569"/>
      <c r="AQ44" s="569"/>
      <c r="AR44" s="569"/>
      <c r="AS44" s="569"/>
      <c r="AT44" s="569"/>
      <c r="AU44" s="569"/>
      <c r="AV44" s="570"/>
    </row>
    <row r="45" spans="11:48" ht="33.75" customHeight="1">
      <c r="K45" s="71"/>
      <c r="L45" s="585"/>
      <c r="M45" s="585"/>
      <c r="N45" s="585"/>
      <c r="O45" s="585"/>
      <c r="P45" s="586"/>
      <c r="Q45" s="30"/>
      <c r="R45" s="544" t="s">
        <v>11</v>
      </c>
      <c r="S45" s="544"/>
      <c r="T45" s="544"/>
      <c r="U45" s="544"/>
      <c r="V45" s="544"/>
      <c r="W45" s="29"/>
      <c r="X45" s="30"/>
      <c r="Y45" s="571">
        <f>'共通データ'!O10</f>
        <v>0</v>
      </c>
      <c r="Z45" s="571"/>
      <c r="AA45" s="571"/>
      <c r="AB45" s="571"/>
      <c r="AC45" s="571"/>
      <c r="AD45" s="571"/>
      <c r="AE45" s="571"/>
      <c r="AF45" s="572"/>
      <c r="AG45" s="573" t="s">
        <v>105</v>
      </c>
      <c r="AH45" s="574"/>
      <c r="AI45" s="574"/>
      <c r="AJ45" s="574"/>
      <c r="AK45" s="574"/>
      <c r="AL45" s="575"/>
      <c r="AM45" s="30"/>
      <c r="AN45" s="576">
        <f>'共通データ'!O9</f>
        <v>0</v>
      </c>
      <c r="AO45" s="576"/>
      <c r="AP45" s="576"/>
      <c r="AQ45" s="576"/>
      <c r="AR45" s="576"/>
      <c r="AS45" s="576"/>
      <c r="AT45" s="576"/>
      <c r="AU45" s="576"/>
      <c r="AV45" s="577"/>
    </row>
    <row r="46" spans="11:48" ht="33.75" customHeight="1">
      <c r="K46" s="40"/>
      <c r="L46" s="40"/>
      <c r="M46" s="40"/>
      <c r="N46" s="40"/>
      <c r="O46" s="40"/>
      <c r="P46" s="40"/>
      <c r="Q46" s="40"/>
      <c r="R46" s="564"/>
      <c r="S46" s="564"/>
      <c r="T46" s="564"/>
      <c r="U46" s="564"/>
      <c r="V46" s="564"/>
      <c r="W46" s="40"/>
      <c r="X46" s="40"/>
      <c r="Y46" s="565">
        <f>'共通データ'!O11</f>
        <v>0</v>
      </c>
      <c r="Z46" s="565"/>
      <c r="AA46" s="565"/>
      <c r="AB46" s="565"/>
      <c r="AC46" s="565"/>
      <c r="AD46" s="565"/>
      <c r="AE46" s="565"/>
      <c r="AF46" s="565"/>
      <c r="AG46" s="566"/>
      <c r="AH46" s="566"/>
      <c r="AI46" s="566"/>
      <c r="AJ46" s="566"/>
      <c r="AK46" s="566"/>
      <c r="AL46" s="566"/>
      <c r="AM46" s="40"/>
      <c r="AN46" s="567">
        <f>'共通データ'!O10</f>
        <v>0</v>
      </c>
      <c r="AO46" s="567"/>
      <c r="AP46" s="567"/>
      <c r="AQ46" s="567"/>
      <c r="AR46" s="567"/>
      <c r="AS46" s="567"/>
      <c r="AT46" s="567"/>
      <c r="AU46" s="567"/>
      <c r="AV46" s="567"/>
    </row>
  </sheetData>
  <sheetProtection/>
  <mergeCells count="161">
    <mergeCell ref="X11:AI11"/>
    <mergeCell ref="AL13:AU13"/>
    <mergeCell ref="T16:U16"/>
    <mergeCell ref="Y17:AD17"/>
    <mergeCell ref="AF17:AU17"/>
    <mergeCell ref="AI18:AU18"/>
    <mergeCell ref="U19:W19"/>
    <mergeCell ref="Y19:AD19"/>
    <mergeCell ref="AF19:AU20"/>
    <mergeCell ref="Y21:AD21"/>
    <mergeCell ref="AF21:AI21"/>
    <mergeCell ref="AK21:AR21"/>
    <mergeCell ref="AY28:BV28"/>
    <mergeCell ref="O29:Y29"/>
    <mergeCell ref="AH29:AR29"/>
    <mergeCell ref="AY29:BV29"/>
    <mergeCell ref="K24:AP24"/>
    <mergeCell ref="L26:Q26"/>
    <mergeCell ref="T26:AU26"/>
    <mergeCell ref="L27:Q27"/>
    <mergeCell ref="T27:AU27"/>
    <mergeCell ref="AY27:CC27"/>
    <mergeCell ref="X30:Y31"/>
    <mergeCell ref="Z30:AA31"/>
    <mergeCell ref="AB30:AC31"/>
    <mergeCell ref="AK30:AP30"/>
    <mergeCell ref="AQ30:AV30"/>
    <mergeCell ref="L28:Q28"/>
    <mergeCell ref="T28:AU28"/>
    <mergeCell ref="AY30:BD30"/>
    <mergeCell ref="L31:Q31"/>
    <mergeCell ref="AE31:AI31"/>
    <mergeCell ref="AL31:AN31"/>
    <mergeCell ref="AO31:AP31"/>
    <mergeCell ref="AR31:AT31"/>
    <mergeCell ref="AU31:AV31"/>
    <mergeCell ref="AZ31:BB31"/>
    <mergeCell ref="BC31:BD31"/>
    <mergeCell ref="T30:V30"/>
    <mergeCell ref="K32:T32"/>
    <mergeCell ref="U32:W32"/>
    <mergeCell ref="X32:Y32"/>
    <mergeCell ref="Z32:AA32"/>
    <mergeCell ref="AB32:AC32"/>
    <mergeCell ref="AE32:AI32"/>
    <mergeCell ref="AL32:AN32"/>
    <mergeCell ref="AO32:AP32"/>
    <mergeCell ref="AR32:AT32"/>
    <mergeCell ref="AU32:AV32"/>
    <mergeCell ref="AZ32:BB32"/>
    <mergeCell ref="BC32:BD32"/>
    <mergeCell ref="K33:T33"/>
    <mergeCell ref="U33:W33"/>
    <mergeCell ref="X33:Y33"/>
    <mergeCell ref="Z33:AA33"/>
    <mergeCell ref="AB33:AC33"/>
    <mergeCell ref="AE33:AI33"/>
    <mergeCell ref="AL33:AN33"/>
    <mergeCell ref="AO33:AP33"/>
    <mergeCell ref="AR33:AT33"/>
    <mergeCell ref="AU33:AV33"/>
    <mergeCell ref="AZ33:BB33"/>
    <mergeCell ref="BC33:BD33"/>
    <mergeCell ref="K34:T34"/>
    <mergeCell ref="U34:W34"/>
    <mergeCell ref="X34:Y34"/>
    <mergeCell ref="Z34:AA34"/>
    <mergeCell ref="AB34:AC34"/>
    <mergeCell ref="AE34:AI34"/>
    <mergeCell ref="AL34:AN34"/>
    <mergeCell ref="AO34:AP34"/>
    <mergeCell ref="AR34:AT34"/>
    <mergeCell ref="AU34:AV34"/>
    <mergeCell ref="AZ34:BB34"/>
    <mergeCell ref="BC34:BD34"/>
    <mergeCell ref="K35:T35"/>
    <mergeCell ref="U35:W35"/>
    <mergeCell ref="X35:Y35"/>
    <mergeCell ref="Z35:AA35"/>
    <mergeCell ref="AB35:AC35"/>
    <mergeCell ref="AE35:AI35"/>
    <mergeCell ref="AL35:AN35"/>
    <mergeCell ref="AO35:AP35"/>
    <mergeCell ref="AR35:AT35"/>
    <mergeCell ref="AU35:AV35"/>
    <mergeCell ref="AZ35:BB35"/>
    <mergeCell ref="BC35:BD35"/>
    <mergeCell ref="K36:T36"/>
    <mergeCell ref="U36:W36"/>
    <mergeCell ref="X36:Y36"/>
    <mergeCell ref="Z36:AA36"/>
    <mergeCell ref="AB36:AC36"/>
    <mergeCell ref="AE36:AI36"/>
    <mergeCell ref="AL36:AN36"/>
    <mergeCell ref="AO36:AP36"/>
    <mergeCell ref="AR36:AT36"/>
    <mergeCell ref="AU36:AV36"/>
    <mergeCell ref="AZ36:BB36"/>
    <mergeCell ref="BC36:BD36"/>
    <mergeCell ref="K37:T37"/>
    <mergeCell ref="U37:W37"/>
    <mergeCell ref="X37:Y37"/>
    <mergeCell ref="Z37:AA37"/>
    <mergeCell ref="AB37:AC37"/>
    <mergeCell ref="AE37:AI37"/>
    <mergeCell ref="AL37:AN37"/>
    <mergeCell ref="AO37:AP37"/>
    <mergeCell ref="AR37:AT37"/>
    <mergeCell ref="AU37:AV37"/>
    <mergeCell ref="AZ37:BB37"/>
    <mergeCell ref="BC37:BD37"/>
    <mergeCell ref="K38:T38"/>
    <mergeCell ref="U38:W38"/>
    <mergeCell ref="X38:Y38"/>
    <mergeCell ref="Z38:AA38"/>
    <mergeCell ref="AB38:AC38"/>
    <mergeCell ref="AE38:AI38"/>
    <mergeCell ref="AL38:AN38"/>
    <mergeCell ref="AO38:AP38"/>
    <mergeCell ref="AR38:AT38"/>
    <mergeCell ref="AU38:AV38"/>
    <mergeCell ref="AZ38:BB38"/>
    <mergeCell ref="BC38:BD38"/>
    <mergeCell ref="K39:T39"/>
    <mergeCell ref="U39:W39"/>
    <mergeCell ref="X39:Y39"/>
    <mergeCell ref="Z39:AA39"/>
    <mergeCell ref="AB39:AC39"/>
    <mergeCell ref="AF39:AH39"/>
    <mergeCell ref="AL39:AN39"/>
    <mergeCell ref="AO39:AP39"/>
    <mergeCell ref="AR39:AT39"/>
    <mergeCell ref="AU39:AV39"/>
    <mergeCell ref="AZ39:BB39"/>
    <mergeCell ref="BC39:BD39"/>
    <mergeCell ref="K40:T40"/>
    <mergeCell ref="U40:W40"/>
    <mergeCell ref="X40:Y40"/>
    <mergeCell ref="Z40:AA40"/>
    <mergeCell ref="AB40:AC40"/>
    <mergeCell ref="AF40:AH40"/>
    <mergeCell ref="AQ40:AT40"/>
    <mergeCell ref="AU40:AV40"/>
    <mergeCell ref="L41:P45"/>
    <mergeCell ref="R41:V42"/>
    <mergeCell ref="Y41:AU41"/>
    <mergeCell ref="AB42:AU42"/>
    <mergeCell ref="R43:V43"/>
    <mergeCell ref="Y43:AU43"/>
    <mergeCell ref="R44:V44"/>
    <mergeCell ref="Y44:AF44"/>
    <mergeCell ref="R46:V46"/>
    <mergeCell ref="Y46:AF46"/>
    <mergeCell ref="AG46:AL46"/>
    <mergeCell ref="AN46:AV46"/>
    <mergeCell ref="AH44:AK44"/>
    <mergeCell ref="AN44:AV44"/>
    <mergeCell ref="R45:V45"/>
    <mergeCell ref="Y45:AF45"/>
    <mergeCell ref="AG45:AL45"/>
    <mergeCell ref="AN45:AV45"/>
  </mergeCells>
  <conditionalFormatting sqref="BV30:BV65536 AY30:AY65536 AY1:AY28 BW1:IV65536 AZ1:BV27 AZ29:BU65536 AD1:AD16 AF22:AF43 AD18 AD20 AF17:AS21 AM1:AU12 AM14:AU16 AF1:AL16 AF47:AL65536 O16 N1:P15 AT17:AU20 A1:J65536 K1:M32 N17:P32 Q45:AE65536 Q1:AC44 AG22:AU44 AW1:AX65536 AV1:AV44 AE1:AE44 AD22:AD44 AM45:AV65536 M33:P40 K33:K65536 L33:L41 L46:P65536">
    <cfRule type="cellIs" priority="1" dxfId="14" operator="equal" stopIfTrue="1">
      <formula>0</formula>
    </cfRule>
  </conditionalFormatting>
  <printOptions/>
  <pageMargins left="0.8661417322834646" right="0.7874015748031497" top="0.984251968503937" bottom="0.984251968503937" header="0.5118110236220472" footer="0.7874015748031497"/>
  <pageSetup horizontalDpi="600" verticalDpi="600" orientation="portrait" paperSize="9" scale="97" r:id="rId2"/>
  <headerFooter alignWithMargins="0">
    <oddFooter>&amp;L&amp;"ＭＳ Ｐ明朝,標準"&amp;10　　&amp;8　※１ 勤労青少年とは、勤労に従事している者で26歳未満の者をいう。　　　　　　　　　　　　　　　　　　　
　　　 ※２ 指導者とは、普段の活動で日常的に指導している方、本所での活動で生活（宿泊）指導を含む全活動を指導する者に限ります。
　　　 ※３ いただいた個人情報は、ご利用にあたっての連絡に使用します。</oddFooter>
  </headerFooter>
  <drawing r:id="rId1"/>
</worksheet>
</file>

<file path=xl/worksheets/sheet4.xml><?xml version="1.0" encoding="utf-8"?>
<worksheet xmlns="http://schemas.openxmlformats.org/spreadsheetml/2006/main" xmlns:r="http://schemas.openxmlformats.org/officeDocument/2006/relationships">
  <dimension ref="K11:AZ45"/>
  <sheetViews>
    <sheetView view="pageBreakPreview" zoomScaleSheetLayoutView="100" zoomScalePageLayoutView="0" workbookViewId="0" topLeftCell="I9">
      <pane xSplit="3" ySplit="3" topLeftCell="L33" activePane="bottomRight" state="frozen"/>
      <selection pane="topLeft" activeCell="A1" sqref="A1"/>
      <selection pane="topRight" activeCell="I9" sqref="I9"/>
      <selection pane="bottomLeft" activeCell="I9" sqref="I9"/>
      <selection pane="bottomRight" activeCell="AC37" sqref="AC37:AE37"/>
    </sheetView>
  </sheetViews>
  <sheetFormatPr defaultColWidth="2.25390625" defaultRowHeight="13.5"/>
  <cols>
    <col min="1" max="1" width="2.25390625" style="7" bestFit="1" customWidth="1"/>
    <col min="2" max="16384" width="2.25390625" style="7" customWidth="1"/>
  </cols>
  <sheetData>
    <row r="11" spans="22:37" ht="13.5" customHeight="1">
      <c r="V11" s="564" t="s">
        <v>232</v>
      </c>
      <c r="W11" s="564"/>
      <c r="X11" s="564"/>
      <c r="Y11" s="564"/>
      <c r="Z11" s="564"/>
      <c r="AA11" s="564"/>
      <c r="AB11" s="564"/>
      <c r="AC11" s="564"/>
      <c r="AD11" s="564"/>
      <c r="AE11" s="564"/>
      <c r="AF11" s="564"/>
      <c r="AG11" s="564"/>
      <c r="AH11" s="564"/>
      <c r="AI11" s="564"/>
      <c r="AJ11" s="564"/>
      <c r="AK11" s="564"/>
    </row>
    <row r="13" spans="37:47" ht="12.75">
      <c r="AK13" s="72"/>
      <c r="AL13" s="683" t="str">
        <f>IF(ISBLANK('[1]共通データ'!O21),"　　　　　　年　　　月　　　日",'[1]共通データ'!O21)</f>
        <v>　　　　　　年　　　月　　　日</v>
      </c>
      <c r="AM13" s="683"/>
      <c r="AN13" s="683"/>
      <c r="AO13" s="683"/>
      <c r="AP13" s="683"/>
      <c r="AQ13" s="683"/>
      <c r="AR13" s="683"/>
      <c r="AS13" s="683"/>
      <c r="AT13" s="683"/>
      <c r="AU13" s="683"/>
    </row>
    <row r="14" ht="6" customHeight="1"/>
    <row r="15" ht="12.75">
      <c r="L15" s="40" t="s">
        <v>168</v>
      </c>
    </row>
    <row r="16" spans="15:21" ht="12.75">
      <c r="O16" s="40" t="s">
        <v>233</v>
      </c>
      <c r="T16" s="684" t="s">
        <v>171</v>
      </c>
      <c r="U16" s="684"/>
    </row>
    <row r="17" spans="25:47" ht="12.75">
      <c r="Y17" s="564" t="s">
        <v>173</v>
      </c>
      <c r="Z17" s="564"/>
      <c r="AA17" s="564"/>
      <c r="AB17" s="564"/>
      <c r="AC17" s="564"/>
      <c r="AD17" s="564"/>
      <c r="AF17" s="565">
        <f>'共通データ'!O4</f>
        <v>0</v>
      </c>
      <c r="AG17" s="565"/>
      <c r="AH17" s="565"/>
      <c r="AI17" s="565"/>
      <c r="AJ17" s="565"/>
      <c r="AK17" s="565"/>
      <c r="AL17" s="565"/>
      <c r="AM17" s="565"/>
      <c r="AN17" s="565"/>
      <c r="AO17" s="565"/>
      <c r="AP17" s="565"/>
      <c r="AQ17" s="565"/>
      <c r="AR17" s="565"/>
      <c r="AS17" s="565"/>
      <c r="AT17" s="565"/>
      <c r="AU17" s="565"/>
    </row>
    <row r="18" spans="35:47" ht="12.75">
      <c r="AI18" s="565">
        <f>'[1]共通データ'!R5</f>
        <v>0</v>
      </c>
      <c r="AJ18" s="565"/>
      <c r="AK18" s="565"/>
      <c r="AL18" s="565"/>
      <c r="AM18" s="565"/>
      <c r="AN18" s="565"/>
      <c r="AO18" s="565"/>
      <c r="AP18" s="565"/>
      <c r="AQ18" s="565"/>
      <c r="AR18" s="565"/>
      <c r="AS18" s="565"/>
      <c r="AT18" s="565"/>
      <c r="AU18" s="565"/>
    </row>
    <row r="19" spans="21:47" ht="13.5" customHeight="1">
      <c r="U19" s="564" t="s">
        <v>174</v>
      </c>
      <c r="V19" s="564"/>
      <c r="W19" s="564"/>
      <c r="Y19" s="564" t="s">
        <v>84</v>
      </c>
      <c r="Z19" s="564"/>
      <c r="AA19" s="564"/>
      <c r="AB19" s="564"/>
      <c r="AC19" s="564"/>
      <c r="AD19" s="564"/>
      <c r="AF19" s="680">
        <f>'共通データ'!O2</f>
        <v>0</v>
      </c>
      <c r="AG19" s="680"/>
      <c r="AH19" s="680"/>
      <c r="AI19" s="680"/>
      <c r="AJ19" s="680"/>
      <c r="AK19" s="680"/>
      <c r="AL19" s="680"/>
      <c r="AM19" s="680"/>
      <c r="AN19" s="680"/>
      <c r="AO19" s="680"/>
      <c r="AP19" s="680"/>
      <c r="AQ19" s="680"/>
      <c r="AR19" s="680"/>
      <c r="AS19" s="680"/>
      <c r="AT19" s="680"/>
      <c r="AU19" s="680"/>
    </row>
    <row r="20" spans="32:47" ht="12.75">
      <c r="AF20" s="680"/>
      <c r="AG20" s="680"/>
      <c r="AH20" s="680"/>
      <c r="AI20" s="680"/>
      <c r="AJ20" s="680"/>
      <c r="AK20" s="680"/>
      <c r="AL20" s="680"/>
      <c r="AM20" s="680"/>
      <c r="AN20" s="680"/>
      <c r="AO20" s="680"/>
      <c r="AP20" s="680"/>
      <c r="AQ20" s="680"/>
      <c r="AR20" s="680"/>
      <c r="AS20" s="680"/>
      <c r="AT20" s="680"/>
      <c r="AU20" s="680"/>
    </row>
    <row r="21" spans="25:45" ht="12.75">
      <c r="Y21" s="564" t="s">
        <v>117</v>
      </c>
      <c r="Z21" s="564"/>
      <c r="AA21" s="564"/>
      <c r="AB21" s="564"/>
      <c r="AC21" s="564"/>
      <c r="AD21" s="564"/>
      <c r="AF21" s="681">
        <f>'共通データ'!O7</f>
        <v>0</v>
      </c>
      <c r="AG21" s="681"/>
      <c r="AH21" s="681"/>
      <c r="AI21" s="681"/>
      <c r="AK21" s="565">
        <f>'共通データ'!O8</f>
        <v>0</v>
      </c>
      <c r="AL21" s="565"/>
      <c r="AM21" s="565"/>
      <c r="AN21" s="565"/>
      <c r="AO21" s="565"/>
      <c r="AP21" s="565"/>
      <c r="AQ21" s="565"/>
      <c r="AR21" s="682"/>
      <c r="AS21" s="74" t="s">
        <v>180</v>
      </c>
    </row>
    <row r="24" ht="15" customHeight="1">
      <c r="K24" s="40" t="s">
        <v>235</v>
      </c>
    </row>
    <row r="25" ht="6" customHeight="1"/>
    <row r="26" spans="11:48" ht="33.75" customHeight="1">
      <c r="K26" s="8"/>
      <c r="L26" s="531" t="s">
        <v>237</v>
      </c>
      <c r="M26" s="531"/>
      <c r="N26" s="531"/>
      <c r="O26" s="531"/>
      <c r="P26" s="531"/>
      <c r="Q26" s="531"/>
      <c r="R26" s="9"/>
      <c r="S26" s="10"/>
      <c r="T26" s="676">
        <f>'共通データ'!O15</f>
        <v>0</v>
      </c>
      <c r="U26" s="676"/>
      <c r="V26" s="676"/>
      <c r="W26" s="676"/>
      <c r="X26" s="676"/>
      <c r="Y26" s="676"/>
      <c r="Z26" s="676"/>
      <c r="AA26" s="676"/>
      <c r="AB26" s="676"/>
      <c r="AC26" s="676"/>
      <c r="AD26" s="676"/>
      <c r="AE26" s="676"/>
      <c r="AF26" s="676"/>
      <c r="AG26" s="676"/>
      <c r="AH26" s="676"/>
      <c r="AI26" s="676"/>
      <c r="AJ26" s="676"/>
      <c r="AK26" s="676"/>
      <c r="AL26" s="676"/>
      <c r="AM26" s="676"/>
      <c r="AN26" s="676"/>
      <c r="AO26" s="676"/>
      <c r="AP26" s="676"/>
      <c r="AQ26" s="676"/>
      <c r="AR26" s="676"/>
      <c r="AS26" s="676"/>
      <c r="AT26" s="676"/>
      <c r="AU26" s="676"/>
      <c r="AV26" s="11"/>
    </row>
    <row r="27" spans="11:50" ht="17.25" customHeight="1">
      <c r="K27" s="54"/>
      <c r="L27" s="677" t="s">
        <v>62</v>
      </c>
      <c r="M27" s="677"/>
      <c r="N27" s="677"/>
      <c r="O27" s="677"/>
      <c r="P27" s="677"/>
      <c r="Q27" s="677"/>
      <c r="R27" s="56"/>
      <c r="S27" s="678" t="s">
        <v>239</v>
      </c>
      <c r="T27" s="678"/>
      <c r="U27" s="679" t="s">
        <v>240</v>
      </c>
      <c r="V27" s="679"/>
      <c r="W27" s="679"/>
      <c r="X27" s="679"/>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c r="AV27" s="75"/>
      <c r="AX27" s="40" t="s">
        <v>241</v>
      </c>
    </row>
    <row r="28" spans="11:52" ht="33" customHeight="1">
      <c r="K28" s="69"/>
      <c r="L28" s="564"/>
      <c r="M28" s="564"/>
      <c r="N28" s="564"/>
      <c r="O28" s="564"/>
      <c r="P28" s="564"/>
      <c r="Q28" s="564"/>
      <c r="R28" s="73"/>
      <c r="S28" s="667" t="s">
        <v>242</v>
      </c>
      <c r="T28" s="667"/>
      <c r="U28" s="674" t="s">
        <v>244</v>
      </c>
      <c r="V28" s="674"/>
      <c r="W28" s="674"/>
      <c r="X28" s="674"/>
      <c r="Y28" s="674"/>
      <c r="Z28" s="674"/>
      <c r="AA28" s="674"/>
      <c r="AB28" s="674"/>
      <c r="AC28" s="674"/>
      <c r="AD28" s="674"/>
      <c r="AE28" s="674"/>
      <c r="AF28" s="674"/>
      <c r="AG28" s="674"/>
      <c r="AH28" s="674"/>
      <c r="AI28" s="674"/>
      <c r="AJ28" s="674"/>
      <c r="AK28" s="674"/>
      <c r="AL28" s="674"/>
      <c r="AM28" s="674"/>
      <c r="AN28" s="674"/>
      <c r="AO28" s="674"/>
      <c r="AP28" s="674"/>
      <c r="AQ28" s="674"/>
      <c r="AR28" s="674"/>
      <c r="AS28" s="674"/>
      <c r="AT28" s="674"/>
      <c r="AU28" s="674"/>
      <c r="AV28" s="34"/>
      <c r="AZ28" s="40" t="s">
        <v>223</v>
      </c>
    </row>
    <row r="29" spans="11:48" ht="28.5" customHeight="1">
      <c r="K29" s="69"/>
      <c r="L29" s="672" t="s">
        <v>250</v>
      </c>
      <c r="M29" s="672"/>
      <c r="N29" s="672"/>
      <c r="O29" s="672"/>
      <c r="P29" s="672"/>
      <c r="Q29" s="672"/>
      <c r="R29" s="73"/>
      <c r="S29" s="76"/>
      <c r="T29" s="76"/>
      <c r="U29" s="667" t="s">
        <v>254</v>
      </c>
      <c r="V29" s="667"/>
      <c r="W29" s="674" t="s">
        <v>257</v>
      </c>
      <c r="X29" s="674"/>
      <c r="Y29" s="674"/>
      <c r="Z29" s="674"/>
      <c r="AA29" s="674"/>
      <c r="AB29" s="674"/>
      <c r="AC29" s="674"/>
      <c r="AD29" s="674"/>
      <c r="AE29" s="674"/>
      <c r="AF29" s="674"/>
      <c r="AG29" s="674"/>
      <c r="AH29" s="674"/>
      <c r="AI29" s="674"/>
      <c r="AJ29" s="674"/>
      <c r="AK29" s="674"/>
      <c r="AL29" s="674"/>
      <c r="AM29" s="674"/>
      <c r="AN29" s="674"/>
      <c r="AO29" s="674"/>
      <c r="AP29" s="674"/>
      <c r="AQ29" s="674"/>
      <c r="AR29" s="674"/>
      <c r="AS29" s="674"/>
      <c r="AT29" s="674"/>
      <c r="AU29" s="674"/>
      <c r="AV29" s="675"/>
    </row>
    <row r="30" spans="11:48" ht="27" customHeight="1">
      <c r="K30" s="69"/>
      <c r="L30" s="672"/>
      <c r="M30" s="672"/>
      <c r="N30" s="672"/>
      <c r="O30" s="672"/>
      <c r="P30" s="672"/>
      <c r="Q30" s="672"/>
      <c r="R30" s="73"/>
      <c r="S30" s="76"/>
      <c r="T30" s="76"/>
      <c r="U30" s="667" t="s">
        <v>258</v>
      </c>
      <c r="V30" s="667"/>
      <c r="W30" s="674" t="s">
        <v>252</v>
      </c>
      <c r="X30" s="674"/>
      <c r="Y30" s="674"/>
      <c r="Z30" s="674"/>
      <c r="AA30" s="674"/>
      <c r="AB30" s="674"/>
      <c r="AC30" s="674"/>
      <c r="AD30" s="674"/>
      <c r="AE30" s="674"/>
      <c r="AF30" s="674"/>
      <c r="AG30" s="674"/>
      <c r="AH30" s="674"/>
      <c r="AI30" s="674"/>
      <c r="AJ30" s="674"/>
      <c r="AK30" s="674"/>
      <c r="AL30" s="674"/>
      <c r="AM30" s="674"/>
      <c r="AN30" s="674"/>
      <c r="AO30" s="674"/>
      <c r="AP30" s="674"/>
      <c r="AQ30" s="674"/>
      <c r="AR30" s="674"/>
      <c r="AS30" s="674"/>
      <c r="AT30" s="674"/>
      <c r="AU30" s="674"/>
      <c r="AV30" s="675"/>
    </row>
    <row r="31" spans="11:48" ht="27" customHeight="1">
      <c r="K31" s="69"/>
      <c r="L31" s="672"/>
      <c r="M31" s="672"/>
      <c r="N31" s="672"/>
      <c r="O31" s="672"/>
      <c r="P31" s="672"/>
      <c r="Q31" s="672"/>
      <c r="R31" s="73"/>
      <c r="S31" s="76"/>
      <c r="T31" s="76"/>
      <c r="U31" s="667" t="s">
        <v>259</v>
      </c>
      <c r="V31" s="667"/>
      <c r="W31" s="674" t="s">
        <v>262</v>
      </c>
      <c r="X31" s="674"/>
      <c r="Y31" s="674"/>
      <c r="Z31" s="674"/>
      <c r="AA31" s="674"/>
      <c r="AB31" s="674"/>
      <c r="AC31" s="674"/>
      <c r="AD31" s="674"/>
      <c r="AE31" s="674"/>
      <c r="AF31" s="674"/>
      <c r="AG31" s="674"/>
      <c r="AH31" s="674"/>
      <c r="AI31" s="674"/>
      <c r="AJ31" s="674"/>
      <c r="AK31" s="674"/>
      <c r="AL31" s="674"/>
      <c r="AM31" s="674"/>
      <c r="AN31" s="674"/>
      <c r="AO31" s="674"/>
      <c r="AP31" s="674"/>
      <c r="AQ31" s="674"/>
      <c r="AR31" s="674"/>
      <c r="AS31" s="674"/>
      <c r="AT31" s="674"/>
      <c r="AU31" s="674"/>
      <c r="AV31" s="675"/>
    </row>
    <row r="32" spans="11:48" ht="27" customHeight="1">
      <c r="K32" s="69"/>
      <c r="L32" s="672"/>
      <c r="M32" s="672"/>
      <c r="N32" s="672"/>
      <c r="O32" s="672"/>
      <c r="P32" s="672"/>
      <c r="Q32" s="672"/>
      <c r="R32" s="73"/>
      <c r="S32" s="76"/>
      <c r="T32" s="76"/>
      <c r="U32" s="667" t="s">
        <v>265</v>
      </c>
      <c r="V32" s="667"/>
      <c r="W32" s="674" t="s">
        <v>266</v>
      </c>
      <c r="X32" s="674"/>
      <c r="Y32" s="674"/>
      <c r="Z32" s="674"/>
      <c r="AA32" s="674"/>
      <c r="AB32" s="674"/>
      <c r="AC32" s="674"/>
      <c r="AD32" s="674"/>
      <c r="AE32" s="674"/>
      <c r="AF32" s="674"/>
      <c r="AG32" s="674"/>
      <c r="AH32" s="674"/>
      <c r="AI32" s="674"/>
      <c r="AJ32" s="674"/>
      <c r="AK32" s="674"/>
      <c r="AL32" s="674"/>
      <c r="AM32" s="674"/>
      <c r="AN32" s="674"/>
      <c r="AO32" s="674"/>
      <c r="AP32" s="674"/>
      <c r="AQ32" s="674"/>
      <c r="AR32" s="674"/>
      <c r="AS32" s="674"/>
      <c r="AT32" s="674"/>
      <c r="AU32" s="674"/>
      <c r="AV32" s="675"/>
    </row>
    <row r="33" spans="11:48" ht="27" customHeight="1">
      <c r="K33" s="69"/>
      <c r="L33" s="672"/>
      <c r="M33" s="672"/>
      <c r="N33" s="672"/>
      <c r="O33" s="672"/>
      <c r="P33" s="672"/>
      <c r="Q33" s="672"/>
      <c r="R33" s="73"/>
      <c r="S33" s="76"/>
      <c r="T33" s="76"/>
      <c r="U33" s="667" t="s">
        <v>269</v>
      </c>
      <c r="V33" s="667"/>
      <c r="W33" s="664" t="s">
        <v>273</v>
      </c>
      <c r="X33" s="664"/>
      <c r="Y33" s="664"/>
      <c r="Z33" s="664"/>
      <c r="AA33" s="664"/>
      <c r="AB33" s="664"/>
      <c r="AC33" s="664"/>
      <c r="AD33" s="664"/>
      <c r="AE33" s="664"/>
      <c r="AF33" s="664"/>
      <c r="AG33" s="664"/>
      <c r="AH33" s="664"/>
      <c r="AI33" s="664"/>
      <c r="AJ33" s="664"/>
      <c r="AK33" s="664"/>
      <c r="AL33" s="664"/>
      <c r="AM33" s="664"/>
      <c r="AN33" s="664"/>
      <c r="AO33" s="664"/>
      <c r="AP33" s="664"/>
      <c r="AQ33" s="664"/>
      <c r="AR33" s="664"/>
      <c r="AS33" s="664"/>
      <c r="AT33" s="664"/>
      <c r="AU33" s="664"/>
      <c r="AV33" s="665"/>
    </row>
    <row r="34" spans="11:48" ht="27" customHeight="1">
      <c r="K34" s="69"/>
      <c r="L34" s="672"/>
      <c r="M34" s="672"/>
      <c r="N34" s="672"/>
      <c r="O34" s="672"/>
      <c r="P34" s="672"/>
      <c r="Q34" s="672"/>
      <c r="R34" s="73"/>
      <c r="S34" s="666" t="s">
        <v>274</v>
      </c>
      <c r="T34" s="667"/>
      <c r="U34" s="664" t="s">
        <v>275</v>
      </c>
      <c r="V34" s="664"/>
      <c r="W34" s="664"/>
      <c r="X34" s="664"/>
      <c r="Y34" s="664"/>
      <c r="Z34" s="664"/>
      <c r="AA34" s="664"/>
      <c r="AB34" s="664"/>
      <c r="AC34" s="664"/>
      <c r="AD34" s="664"/>
      <c r="AE34" s="664"/>
      <c r="AF34" s="664"/>
      <c r="AG34" s="664"/>
      <c r="AH34" s="664"/>
      <c r="AI34" s="664"/>
      <c r="AJ34" s="664"/>
      <c r="AK34" s="664"/>
      <c r="AL34" s="664"/>
      <c r="AM34" s="664"/>
      <c r="AN34" s="664"/>
      <c r="AO34" s="664"/>
      <c r="AP34" s="664"/>
      <c r="AQ34" s="664"/>
      <c r="AR34" s="664"/>
      <c r="AS34" s="664"/>
      <c r="AT34" s="664"/>
      <c r="AU34" s="664"/>
      <c r="AV34" s="665"/>
    </row>
    <row r="35" spans="11:48" ht="27" customHeight="1">
      <c r="K35" s="69"/>
      <c r="L35" s="672"/>
      <c r="M35" s="672"/>
      <c r="N35" s="672"/>
      <c r="O35" s="672"/>
      <c r="P35" s="672"/>
      <c r="Q35" s="672"/>
      <c r="R35" s="73"/>
      <c r="S35" s="666" t="s">
        <v>277</v>
      </c>
      <c r="T35" s="667"/>
      <c r="U35" s="664" t="s">
        <v>280</v>
      </c>
      <c r="V35" s="664"/>
      <c r="W35" s="664"/>
      <c r="X35" s="664"/>
      <c r="Y35" s="664"/>
      <c r="Z35" s="664"/>
      <c r="AA35" s="664"/>
      <c r="AB35" s="664"/>
      <c r="AC35" s="664"/>
      <c r="AD35" s="664"/>
      <c r="AE35" s="664"/>
      <c r="AF35" s="664"/>
      <c r="AG35" s="664"/>
      <c r="AH35" s="664"/>
      <c r="AI35" s="664"/>
      <c r="AJ35" s="664"/>
      <c r="AK35" s="664"/>
      <c r="AL35" s="664"/>
      <c r="AM35" s="664"/>
      <c r="AN35" s="664"/>
      <c r="AO35" s="664"/>
      <c r="AP35" s="664"/>
      <c r="AQ35" s="664"/>
      <c r="AR35" s="664"/>
      <c r="AS35" s="664"/>
      <c r="AT35" s="664"/>
      <c r="AU35" s="664"/>
      <c r="AV35" s="665"/>
    </row>
    <row r="36" spans="11:48" ht="27" customHeight="1">
      <c r="K36" s="77"/>
      <c r="L36" s="673"/>
      <c r="M36" s="673"/>
      <c r="N36" s="673"/>
      <c r="O36" s="673"/>
      <c r="P36" s="673"/>
      <c r="Q36" s="673"/>
      <c r="R36" s="78"/>
      <c r="S36" s="668"/>
      <c r="T36" s="669"/>
      <c r="U36" s="670" t="s">
        <v>281</v>
      </c>
      <c r="V36" s="670"/>
      <c r="W36" s="670"/>
      <c r="X36" s="670"/>
      <c r="Y36" s="670"/>
      <c r="Z36" s="670"/>
      <c r="AA36" s="670"/>
      <c r="AB36" s="670"/>
      <c r="AC36" s="670"/>
      <c r="AD36" s="670"/>
      <c r="AE36" s="670"/>
      <c r="AF36" s="670"/>
      <c r="AG36" s="670"/>
      <c r="AH36" s="670"/>
      <c r="AI36" s="670"/>
      <c r="AJ36" s="670"/>
      <c r="AK36" s="670"/>
      <c r="AL36" s="670"/>
      <c r="AM36" s="670"/>
      <c r="AN36" s="670"/>
      <c r="AO36" s="670"/>
      <c r="AP36" s="670"/>
      <c r="AQ36" s="670"/>
      <c r="AR36" s="670"/>
      <c r="AS36" s="670"/>
      <c r="AT36" s="670"/>
      <c r="AU36" s="670"/>
      <c r="AV36" s="671"/>
    </row>
    <row r="37" spans="11:48" ht="27" customHeight="1">
      <c r="K37" s="79"/>
      <c r="L37" s="660" t="s">
        <v>187</v>
      </c>
      <c r="M37" s="660"/>
      <c r="N37" s="660"/>
      <c r="O37" s="660"/>
      <c r="P37" s="660"/>
      <c r="Q37" s="660"/>
      <c r="R37" s="80"/>
      <c r="S37" s="661">
        <f>'共通データ'!O19</f>
        <v>0</v>
      </c>
      <c r="T37" s="662"/>
      <c r="U37" s="662"/>
      <c r="V37" s="662"/>
      <c r="W37" s="662"/>
      <c r="X37" s="662"/>
      <c r="Y37" s="662"/>
      <c r="Z37" s="662"/>
      <c r="AA37" s="662"/>
      <c r="AB37" s="662"/>
      <c r="AC37" s="662"/>
      <c r="AD37" s="662"/>
      <c r="AE37" s="662"/>
      <c r="AF37" s="663" t="s">
        <v>283</v>
      </c>
      <c r="AG37" s="663"/>
      <c r="AH37" s="662">
        <f>'共通データ'!O20</f>
        <v>0</v>
      </c>
      <c r="AI37" s="662"/>
      <c r="AJ37" s="662"/>
      <c r="AK37" s="662"/>
      <c r="AL37" s="662"/>
      <c r="AM37" s="662"/>
      <c r="AN37" s="662"/>
      <c r="AO37" s="662"/>
      <c r="AP37" s="662"/>
      <c r="AQ37" s="662"/>
      <c r="AR37" s="662"/>
      <c r="AS37" s="662"/>
      <c r="AT37" s="662"/>
      <c r="AU37" s="653" t="s">
        <v>21</v>
      </c>
      <c r="AV37" s="653"/>
    </row>
    <row r="38" spans="11:48" ht="27" customHeight="1">
      <c r="K38" s="654" t="s">
        <v>284</v>
      </c>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c r="AM38" s="655"/>
      <c r="AN38" s="655"/>
      <c r="AO38" s="655"/>
      <c r="AP38" s="655"/>
      <c r="AQ38" s="655"/>
      <c r="AR38" s="655"/>
      <c r="AS38" s="655"/>
      <c r="AT38" s="655"/>
      <c r="AU38" s="655"/>
      <c r="AV38" s="656"/>
    </row>
    <row r="39" spans="11:48" ht="27" customHeight="1">
      <c r="K39" s="657" t="s">
        <v>286</v>
      </c>
      <c r="L39" s="658"/>
      <c r="M39" s="658"/>
      <c r="N39" s="658"/>
      <c r="O39" s="658"/>
      <c r="P39" s="658"/>
      <c r="Q39" s="659"/>
      <c r="R39" s="81"/>
      <c r="S39" s="50"/>
      <c r="T39" s="50"/>
      <c r="U39" s="50"/>
      <c r="V39" s="50"/>
      <c r="W39" s="630" t="s">
        <v>83</v>
      </c>
      <c r="X39" s="630"/>
      <c r="Y39" s="630"/>
      <c r="Z39" s="630"/>
      <c r="AA39" s="630"/>
      <c r="AB39" s="630"/>
      <c r="AC39" s="630"/>
      <c r="AD39" s="630"/>
      <c r="AE39" s="50"/>
      <c r="AF39" s="50"/>
      <c r="AG39" s="50"/>
      <c r="AH39" s="50"/>
      <c r="AI39" s="82"/>
      <c r="AJ39" s="81"/>
      <c r="AK39" s="50"/>
      <c r="AL39" s="50"/>
      <c r="AM39" s="630" t="s">
        <v>288</v>
      </c>
      <c r="AN39" s="630"/>
      <c r="AO39" s="630"/>
      <c r="AP39" s="630"/>
      <c r="AQ39" s="630"/>
      <c r="AR39" s="630"/>
      <c r="AS39" s="630"/>
      <c r="AT39" s="50"/>
      <c r="AU39" s="50"/>
      <c r="AV39" s="83"/>
    </row>
    <row r="40" spans="11:48" ht="27" customHeight="1">
      <c r="K40" s="647" t="s">
        <v>146</v>
      </c>
      <c r="L40" s="648"/>
      <c r="M40" s="648"/>
      <c r="N40" s="648"/>
      <c r="O40" s="648"/>
      <c r="P40" s="648"/>
      <c r="Q40" s="649"/>
      <c r="R40" s="84"/>
      <c r="S40" s="651">
        <v>1200</v>
      </c>
      <c r="T40" s="643"/>
      <c r="U40" s="640" t="s">
        <v>291</v>
      </c>
      <c r="V40" s="640"/>
      <c r="W40" s="644"/>
      <c r="X40" s="644"/>
      <c r="Y40" s="640" t="s">
        <v>201</v>
      </c>
      <c r="Z40" s="640"/>
      <c r="AA40" s="639"/>
      <c r="AB40" s="639"/>
      <c r="AC40" s="640" t="s">
        <v>292</v>
      </c>
      <c r="AD40" s="640"/>
      <c r="AE40" s="641">
        <f>S40*W40*AA40</f>
        <v>0</v>
      </c>
      <c r="AF40" s="641"/>
      <c r="AG40" s="641"/>
      <c r="AH40" s="85" t="s">
        <v>294</v>
      </c>
      <c r="AI40" s="86"/>
      <c r="AJ40" s="645">
        <v>600</v>
      </c>
      <c r="AK40" s="644"/>
      <c r="AL40" s="640" t="s">
        <v>291</v>
      </c>
      <c r="AM40" s="640"/>
      <c r="AN40" s="644"/>
      <c r="AO40" s="644"/>
      <c r="AP40" s="636" t="s">
        <v>295</v>
      </c>
      <c r="AQ40" s="636"/>
      <c r="AR40" s="637">
        <f>AJ40*AN40</f>
        <v>0</v>
      </c>
      <c r="AS40" s="637"/>
      <c r="AT40" s="637"/>
      <c r="AU40" s="87" t="s">
        <v>294</v>
      </c>
      <c r="AV40" s="88"/>
    </row>
    <row r="41" spans="11:48" ht="27" customHeight="1">
      <c r="K41" s="647" t="s">
        <v>297</v>
      </c>
      <c r="L41" s="648"/>
      <c r="M41" s="648"/>
      <c r="N41" s="648"/>
      <c r="O41" s="648"/>
      <c r="P41" s="648"/>
      <c r="Q41" s="649"/>
      <c r="R41" s="84"/>
      <c r="S41" s="651">
        <v>1200</v>
      </c>
      <c r="T41" s="643"/>
      <c r="U41" s="640" t="s">
        <v>291</v>
      </c>
      <c r="V41" s="640"/>
      <c r="W41" s="644"/>
      <c r="X41" s="644"/>
      <c r="Y41" s="640" t="s">
        <v>201</v>
      </c>
      <c r="Z41" s="640"/>
      <c r="AA41" s="639"/>
      <c r="AB41" s="639"/>
      <c r="AC41" s="640" t="s">
        <v>292</v>
      </c>
      <c r="AD41" s="640"/>
      <c r="AE41" s="641">
        <f>S41*W41*AA41</f>
        <v>0</v>
      </c>
      <c r="AF41" s="641"/>
      <c r="AG41" s="641"/>
      <c r="AH41" s="85" t="s">
        <v>294</v>
      </c>
      <c r="AI41" s="86"/>
      <c r="AJ41" s="645">
        <v>600</v>
      </c>
      <c r="AK41" s="644"/>
      <c r="AL41" s="640" t="s">
        <v>291</v>
      </c>
      <c r="AM41" s="640"/>
      <c r="AN41" s="644"/>
      <c r="AO41" s="644"/>
      <c r="AP41" s="636" t="s">
        <v>295</v>
      </c>
      <c r="AQ41" s="636"/>
      <c r="AR41" s="637">
        <f>AJ41*AN41</f>
        <v>0</v>
      </c>
      <c r="AS41" s="637"/>
      <c r="AT41" s="637"/>
      <c r="AU41" s="87" t="s">
        <v>294</v>
      </c>
      <c r="AV41" s="88"/>
    </row>
    <row r="42" spans="11:48" ht="25.5" customHeight="1">
      <c r="K42" s="647" t="s">
        <v>298</v>
      </c>
      <c r="L42" s="648"/>
      <c r="M42" s="648"/>
      <c r="N42" s="648"/>
      <c r="O42" s="648"/>
      <c r="P42" s="648"/>
      <c r="Q42" s="649"/>
      <c r="R42" s="89"/>
      <c r="S42" s="644">
        <v>300</v>
      </c>
      <c r="T42" s="644"/>
      <c r="U42" s="640" t="s">
        <v>291</v>
      </c>
      <c r="V42" s="640"/>
      <c r="W42" s="646"/>
      <c r="X42" s="646"/>
      <c r="Y42" s="640" t="s">
        <v>201</v>
      </c>
      <c r="Z42" s="640"/>
      <c r="AA42" s="652"/>
      <c r="AB42" s="652"/>
      <c r="AC42" s="640" t="s">
        <v>292</v>
      </c>
      <c r="AD42" s="640"/>
      <c r="AE42" s="641">
        <f>S42*W42*AA42</f>
        <v>0</v>
      </c>
      <c r="AF42" s="641"/>
      <c r="AG42" s="641"/>
      <c r="AH42" s="85" t="s">
        <v>294</v>
      </c>
      <c r="AI42" s="86"/>
      <c r="AJ42" s="645">
        <v>150</v>
      </c>
      <c r="AK42" s="644"/>
      <c r="AL42" s="640" t="s">
        <v>291</v>
      </c>
      <c r="AM42" s="640"/>
      <c r="AN42" s="644"/>
      <c r="AO42" s="644"/>
      <c r="AP42" s="636" t="s">
        <v>295</v>
      </c>
      <c r="AQ42" s="636"/>
      <c r="AR42" s="637">
        <f>AJ42*AN42</f>
        <v>0</v>
      </c>
      <c r="AS42" s="637"/>
      <c r="AT42" s="637"/>
      <c r="AU42" s="87" t="s">
        <v>294</v>
      </c>
      <c r="AV42" s="90"/>
    </row>
    <row r="43" spans="11:48" ht="17.25" customHeight="1">
      <c r="K43" s="647" t="s">
        <v>1</v>
      </c>
      <c r="L43" s="648"/>
      <c r="M43" s="648"/>
      <c r="N43" s="648"/>
      <c r="O43" s="648"/>
      <c r="P43" s="648"/>
      <c r="Q43" s="649"/>
      <c r="R43" s="89"/>
      <c r="S43" s="651">
        <v>1200</v>
      </c>
      <c r="T43" s="643"/>
      <c r="U43" s="640" t="s">
        <v>291</v>
      </c>
      <c r="V43" s="640"/>
      <c r="W43" s="646"/>
      <c r="X43" s="646"/>
      <c r="Y43" s="640" t="s">
        <v>201</v>
      </c>
      <c r="Z43" s="640"/>
      <c r="AA43" s="652"/>
      <c r="AB43" s="652"/>
      <c r="AC43" s="640" t="s">
        <v>292</v>
      </c>
      <c r="AD43" s="640"/>
      <c r="AE43" s="641">
        <f>S43*W43*AA43</f>
        <v>0</v>
      </c>
      <c r="AF43" s="641"/>
      <c r="AG43" s="641"/>
      <c r="AH43" s="85" t="s">
        <v>294</v>
      </c>
      <c r="AI43" s="86"/>
      <c r="AJ43" s="645">
        <v>600</v>
      </c>
      <c r="AK43" s="644"/>
      <c r="AL43" s="640" t="s">
        <v>291</v>
      </c>
      <c r="AM43" s="640"/>
      <c r="AN43" s="646"/>
      <c r="AO43" s="646"/>
      <c r="AP43" s="636" t="s">
        <v>295</v>
      </c>
      <c r="AQ43" s="636"/>
      <c r="AR43" s="637">
        <f>AJ43*AN43</f>
        <v>0</v>
      </c>
      <c r="AS43" s="637"/>
      <c r="AT43" s="637"/>
      <c r="AU43" s="87" t="s">
        <v>294</v>
      </c>
      <c r="AV43" s="90"/>
    </row>
    <row r="44" spans="11:48" ht="17.25" customHeight="1">
      <c r="K44" s="647" t="s">
        <v>5</v>
      </c>
      <c r="L44" s="648"/>
      <c r="M44" s="648"/>
      <c r="N44" s="648"/>
      <c r="O44" s="648"/>
      <c r="P44" s="648"/>
      <c r="Q44" s="649"/>
      <c r="R44" s="89"/>
      <c r="S44" s="650">
        <v>2150</v>
      </c>
      <c r="T44" s="650"/>
      <c r="U44" s="640" t="s">
        <v>291</v>
      </c>
      <c r="V44" s="640"/>
      <c r="W44" s="644"/>
      <c r="X44" s="644"/>
      <c r="Y44" s="640" t="s">
        <v>201</v>
      </c>
      <c r="Z44" s="640"/>
      <c r="AA44" s="639"/>
      <c r="AB44" s="639"/>
      <c r="AC44" s="640" t="s">
        <v>292</v>
      </c>
      <c r="AD44" s="640"/>
      <c r="AE44" s="641">
        <f>S44*W44*AA44</f>
        <v>0</v>
      </c>
      <c r="AF44" s="641"/>
      <c r="AG44" s="641"/>
      <c r="AH44" s="85" t="s">
        <v>294</v>
      </c>
      <c r="AI44" s="86"/>
      <c r="AJ44" s="642">
        <v>1075</v>
      </c>
      <c r="AK44" s="643"/>
      <c r="AL44" s="640" t="s">
        <v>291</v>
      </c>
      <c r="AM44" s="640"/>
      <c r="AN44" s="644"/>
      <c r="AO44" s="644"/>
      <c r="AP44" s="636" t="s">
        <v>295</v>
      </c>
      <c r="AQ44" s="636"/>
      <c r="AR44" s="637">
        <f>AJ44*AN44</f>
        <v>0</v>
      </c>
      <c r="AS44" s="637"/>
      <c r="AT44" s="637"/>
      <c r="AU44" s="87" t="s">
        <v>294</v>
      </c>
      <c r="AV44" s="90"/>
    </row>
    <row r="45" spans="11:48" ht="17.25" customHeight="1">
      <c r="K45" s="71"/>
      <c r="L45" s="91"/>
      <c r="M45" s="91"/>
      <c r="N45" s="91"/>
      <c r="O45" s="91"/>
      <c r="P45" s="91"/>
      <c r="Q45" s="92"/>
      <c r="R45" s="93"/>
      <c r="S45" s="91"/>
      <c r="T45" s="91"/>
      <c r="U45" s="91"/>
      <c r="V45" s="91"/>
      <c r="W45" s="91"/>
      <c r="X45" s="544" t="s">
        <v>300</v>
      </c>
      <c r="Y45" s="544"/>
      <c r="Z45" s="544"/>
      <c r="AA45" s="544"/>
      <c r="AB45" s="544"/>
      <c r="AC45" s="638">
        <f>SUM(AE40:AG44)</f>
        <v>0</v>
      </c>
      <c r="AD45" s="638"/>
      <c r="AE45" s="638"/>
      <c r="AF45" s="638"/>
      <c r="AG45" s="638"/>
      <c r="AH45" s="94" t="s">
        <v>294</v>
      </c>
      <c r="AI45" s="92"/>
      <c r="AJ45" s="93"/>
      <c r="AK45" s="544" t="s">
        <v>202</v>
      </c>
      <c r="AL45" s="544"/>
      <c r="AM45" s="544"/>
      <c r="AN45" s="544"/>
      <c r="AO45" s="544"/>
      <c r="AP45" s="638">
        <f>SUM(AR40:AT44)</f>
        <v>0</v>
      </c>
      <c r="AQ45" s="638"/>
      <c r="AR45" s="638"/>
      <c r="AS45" s="638"/>
      <c r="AT45" s="638"/>
      <c r="AU45" s="94" t="s">
        <v>294</v>
      </c>
      <c r="AV45" s="95"/>
    </row>
    <row r="46" ht="17.25" customHeight="1"/>
    <row r="47" ht="17.25" customHeight="1"/>
    <row r="48" ht="17.25" customHeight="1"/>
    <row r="49" ht="17.25" customHeight="1"/>
  </sheetData>
  <sheetProtection/>
  <mergeCells count="116">
    <mergeCell ref="V11:AK11"/>
    <mergeCell ref="AL13:AU13"/>
    <mergeCell ref="T16:U16"/>
    <mergeCell ref="Y17:AD17"/>
    <mergeCell ref="AF17:AU17"/>
    <mergeCell ref="AI18:AU18"/>
    <mergeCell ref="U19:W19"/>
    <mergeCell ref="Y19:AD19"/>
    <mergeCell ref="AF19:AU20"/>
    <mergeCell ref="Y21:AD21"/>
    <mergeCell ref="AF21:AI21"/>
    <mergeCell ref="AK21:AR21"/>
    <mergeCell ref="L26:Q26"/>
    <mergeCell ref="T26:AU26"/>
    <mergeCell ref="L27:Q28"/>
    <mergeCell ref="S27:T27"/>
    <mergeCell ref="U27:AU27"/>
    <mergeCell ref="S28:T28"/>
    <mergeCell ref="U28:AU28"/>
    <mergeCell ref="L29:Q36"/>
    <mergeCell ref="U29:V29"/>
    <mergeCell ref="W29:AV29"/>
    <mergeCell ref="U30:V30"/>
    <mergeCell ref="W30:AV30"/>
    <mergeCell ref="U31:V31"/>
    <mergeCell ref="W31:AV31"/>
    <mergeCell ref="U32:V32"/>
    <mergeCell ref="W32:AV32"/>
    <mergeCell ref="U33:V33"/>
    <mergeCell ref="W33:AV33"/>
    <mergeCell ref="S34:T34"/>
    <mergeCell ref="U34:AV34"/>
    <mergeCell ref="S35:T35"/>
    <mergeCell ref="U35:AV35"/>
    <mergeCell ref="S36:T36"/>
    <mergeCell ref="U36:AV36"/>
    <mergeCell ref="L37:Q37"/>
    <mergeCell ref="S37:AB37"/>
    <mergeCell ref="AC37:AE37"/>
    <mergeCell ref="AF37:AG37"/>
    <mergeCell ref="AH37:AQ37"/>
    <mergeCell ref="AR37:AT37"/>
    <mergeCell ref="AU37:AV37"/>
    <mergeCell ref="K38:AV38"/>
    <mergeCell ref="K39:Q39"/>
    <mergeCell ref="W39:AD39"/>
    <mergeCell ref="AM39:AS39"/>
    <mergeCell ref="K40:Q40"/>
    <mergeCell ref="S40:T40"/>
    <mergeCell ref="U40:V40"/>
    <mergeCell ref="W40:X40"/>
    <mergeCell ref="Y40:Z40"/>
    <mergeCell ref="AA40:AB40"/>
    <mergeCell ref="AC40:AD40"/>
    <mergeCell ref="AE40:AG40"/>
    <mergeCell ref="AJ40:AK40"/>
    <mergeCell ref="AL40:AM40"/>
    <mergeCell ref="AN40:AO40"/>
    <mergeCell ref="AP40:AQ40"/>
    <mergeCell ref="AR40:AT40"/>
    <mergeCell ref="K41:Q41"/>
    <mergeCell ref="S41:T41"/>
    <mergeCell ref="U41:V41"/>
    <mergeCell ref="W41:X41"/>
    <mergeCell ref="Y41:Z41"/>
    <mergeCell ref="AA41:AB41"/>
    <mergeCell ref="AC41:AD41"/>
    <mergeCell ref="AE41:AG41"/>
    <mergeCell ref="AJ41:AK41"/>
    <mergeCell ref="AL41:AM41"/>
    <mergeCell ref="AN41:AO41"/>
    <mergeCell ref="AP41:AQ41"/>
    <mergeCell ref="AR41:AT41"/>
    <mergeCell ref="K42:Q42"/>
    <mergeCell ref="S42:T42"/>
    <mergeCell ref="U42:V42"/>
    <mergeCell ref="W42:X42"/>
    <mergeCell ref="Y42:Z42"/>
    <mergeCell ref="AA42:AB42"/>
    <mergeCell ref="AC42:AD42"/>
    <mergeCell ref="AE42:AG42"/>
    <mergeCell ref="AJ42:AK42"/>
    <mergeCell ref="AL42:AM42"/>
    <mergeCell ref="AN42:AO42"/>
    <mergeCell ref="AP42:AQ42"/>
    <mergeCell ref="AR42:AT42"/>
    <mergeCell ref="K43:Q43"/>
    <mergeCell ref="S43:T43"/>
    <mergeCell ref="U43:V43"/>
    <mergeCell ref="W43:X43"/>
    <mergeCell ref="Y43:Z43"/>
    <mergeCell ref="AA43:AB43"/>
    <mergeCell ref="AC43:AD43"/>
    <mergeCell ref="AE43:AG43"/>
    <mergeCell ref="AR43:AT43"/>
    <mergeCell ref="K44:Q44"/>
    <mergeCell ref="S44:T44"/>
    <mergeCell ref="U44:V44"/>
    <mergeCell ref="W44:X44"/>
    <mergeCell ref="Y44:Z44"/>
    <mergeCell ref="AL44:AM44"/>
    <mergeCell ref="AN44:AO44"/>
    <mergeCell ref="AJ43:AK43"/>
    <mergeCell ref="AL43:AM43"/>
    <mergeCell ref="AN43:AO43"/>
    <mergeCell ref="AP43:AQ43"/>
    <mergeCell ref="AP44:AQ44"/>
    <mergeCell ref="AR44:AT44"/>
    <mergeCell ref="X45:AB45"/>
    <mergeCell ref="AC45:AG45"/>
    <mergeCell ref="AK45:AO45"/>
    <mergeCell ref="AP45:AT45"/>
    <mergeCell ref="AA44:AB44"/>
    <mergeCell ref="AC44:AD44"/>
    <mergeCell ref="AE44:AG44"/>
    <mergeCell ref="AJ44:AK44"/>
  </mergeCells>
  <conditionalFormatting sqref="AR41:IV44 K41:AQ41 K44:AQ44 AP43:AQ43 AC43:AM43 AC42:AQ42 Y42:Z43 K42:V43 K45:IV65536 K37:S37 AW29:IV38 A1:J65536 K38:K39 R39:IV39 K40:IV40 L29 R34:S36 U20:U36 W29:W33 AV27:IV28 V20:W26 R28:T33 O1:T27 AD22:AD26 AG22:AI26 N17:N27 N1:N15 L1:M27 AL1:AR20 AK1:AK21 U1:W19 X1:AC26 AD20 AD18 AG1:AI20 AE1:AF26 AS1:IV26 AK22:AR26 AD1:AD16 K1:K36 AJ1:AJ26">
    <cfRule type="cellIs" priority="1" dxfId="14" operator="equal" stopIfTrue="1">
      <formula>0</formula>
    </cfRule>
  </conditionalFormatting>
  <conditionalFormatting sqref="AH37">
    <cfRule type="cellIs" priority="2" dxfId="14" operator="equal" stopIfTrue="1">
      <formula>0</formula>
    </cfRule>
  </conditionalFormatting>
  <conditionalFormatting sqref="W42:X43">
    <cfRule type="cellIs" priority="3" dxfId="14" operator="equal" stopIfTrue="1">
      <formula>0</formula>
    </cfRule>
  </conditionalFormatting>
  <conditionalFormatting sqref="AA42:AB43">
    <cfRule type="cellIs" priority="4" dxfId="14" operator="equal" stopIfTrue="1">
      <formula>0</formula>
    </cfRule>
  </conditionalFormatting>
  <conditionalFormatting sqref="AN43:AO43">
    <cfRule type="cellIs" priority="5" dxfId="14" operator="equal" stopIfTrue="1">
      <formula>0</formula>
    </cfRule>
  </conditionalFormatting>
  <printOptions/>
  <pageMargins left="0.8661417322834646" right="0.7874015748031497" top="0.984251968503937" bottom="0.984251968503937" header="0.5118110236220472" footer="0.7874015748031497"/>
  <pageSetup horizontalDpi="600" verticalDpi="600" orientation="portrait" paperSize="9" r:id="rId2"/>
  <headerFooter alignWithMargins="0">
    <oddFooter xml:space="preserve">&amp;L&amp;"ＭＳ Ｐ明朝,標準"&amp;8　　　※１ 勤労青少年とは、勤労に従事している者で26歳未満の者をいう。
　　　※２ 指導者とは、普段の活動で日常的に指導している方、本所での活動で生活（宿泊）指導を含む全活動を指導する者に限ります。
　　　※３ いただいた個人情報はご利用にあたっての連絡に使用します。&amp;10 </oddFooter>
  </headerFooter>
  <drawing r:id="rId1"/>
</worksheet>
</file>

<file path=xl/worksheets/sheet5.xml><?xml version="1.0" encoding="utf-8"?>
<worksheet xmlns="http://schemas.openxmlformats.org/spreadsheetml/2006/main" xmlns:r="http://schemas.openxmlformats.org/officeDocument/2006/relationships">
  <dimension ref="K11:BC42"/>
  <sheetViews>
    <sheetView zoomScaleSheetLayoutView="100" zoomScalePageLayoutView="0" workbookViewId="0" topLeftCell="I1">
      <selection activeCell="BF24" sqref="BF24"/>
    </sheetView>
  </sheetViews>
  <sheetFormatPr defaultColWidth="2.25390625" defaultRowHeight="13.5"/>
  <cols>
    <col min="1" max="1" width="2.25390625" style="1" bestFit="1" customWidth="1"/>
    <col min="2" max="16384" width="2.25390625" style="1" customWidth="1"/>
  </cols>
  <sheetData>
    <row r="11" spans="11:48" ht="27" customHeight="1">
      <c r="K11" s="96"/>
      <c r="L11" s="96"/>
      <c r="M11" s="746" t="s">
        <v>301</v>
      </c>
      <c r="N11" s="746"/>
      <c r="O11" s="746"/>
      <c r="P11" s="746"/>
      <c r="Q11" s="746"/>
      <c r="R11" s="746"/>
      <c r="S11" s="746"/>
      <c r="T11" s="746"/>
      <c r="U11" s="746"/>
      <c r="V11" s="746"/>
      <c r="W11" s="746"/>
      <c r="X11" s="746"/>
      <c r="Y11" s="746"/>
      <c r="Z11" s="96"/>
      <c r="AA11" s="96"/>
      <c r="AB11" s="96"/>
      <c r="AC11" s="96"/>
      <c r="AD11" s="96"/>
      <c r="AE11" s="96"/>
      <c r="AF11" s="747" t="s">
        <v>168</v>
      </c>
      <c r="AG11" s="747"/>
      <c r="AH11" s="747"/>
      <c r="AI11" s="747"/>
      <c r="AJ11" s="747"/>
      <c r="AK11" s="747"/>
      <c r="AL11" s="747"/>
      <c r="AM11" s="747"/>
      <c r="AN11" s="747"/>
      <c r="AO11" s="747"/>
      <c r="AP11" s="747"/>
      <c r="AQ11" s="747"/>
      <c r="AR11" s="747"/>
      <c r="AS11" s="747"/>
      <c r="AT11" s="747"/>
      <c r="AU11" s="96"/>
      <c r="AV11" s="96"/>
    </row>
    <row r="12" spans="11:48" ht="3.75" customHeight="1">
      <c r="K12" s="96"/>
      <c r="L12" s="96"/>
      <c r="M12" s="96"/>
      <c r="N12" s="96"/>
      <c r="O12" s="96"/>
      <c r="P12" s="96"/>
      <c r="Q12" s="96"/>
      <c r="R12" s="96"/>
      <c r="S12" s="96"/>
      <c r="T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row>
    <row r="13" spans="11:48" ht="26.25" customHeight="1">
      <c r="K13" s="97"/>
      <c r="L13" s="731" t="s">
        <v>84</v>
      </c>
      <c r="M13" s="731"/>
      <c r="N13" s="731"/>
      <c r="O13" s="731"/>
      <c r="P13" s="731"/>
      <c r="Q13" s="731"/>
      <c r="R13" s="98"/>
      <c r="S13" s="99"/>
      <c r="T13" s="100"/>
      <c r="U13" s="748">
        <f>'共通データ'!O2</f>
        <v>0</v>
      </c>
      <c r="V13" s="748"/>
      <c r="W13" s="748"/>
      <c r="X13" s="748"/>
      <c r="Y13" s="748"/>
      <c r="Z13" s="748"/>
      <c r="AA13" s="748"/>
      <c r="AB13" s="748"/>
      <c r="AC13" s="748"/>
      <c r="AD13" s="748"/>
      <c r="AE13" s="748"/>
      <c r="AF13" s="748"/>
      <c r="AG13" s="748"/>
      <c r="AH13" s="748"/>
      <c r="AI13" s="748"/>
      <c r="AJ13" s="748"/>
      <c r="AK13" s="748"/>
      <c r="AL13" s="748"/>
      <c r="AM13" s="748"/>
      <c r="AN13" s="748"/>
      <c r="AO13" s="748"/>
      <c r="AP13" s="748"/>
      <c r="AQ13" s="748"/>
      <c r="AR13" s="748"/>
      <c r="AS13" s="748"/>
      <c r="AT13" s="748"/>
      <c r="AU13" s="100"/>
      <c r="AV13" s="101"/>
    </row>
    <row r="14" spans="11:48" ht="26.25" customHeight="1">
      <c r="K14" s="102"/>
      <c r="L14" s="749" t="s">
        <v>226</v>
      </c>
      <c r="M14" s="749"/>
      <c r="N14" s="749"/>
      <c r="O14" s="749"/>
      <c r="P14" s="749"/>
      <c r="Q14" s="749"/>
      <c r="R14" s="103"/>
      <c r="S14" s="104"/>
      <c r="T14" s="105"/>
      <c r="U14" s="750">
        <f>'共通データ'!O7</f>
        <v>0</v>
      </c>
      <c r="V14" s="750"/>
      <c r="W14" s="750"/>
      <c r="X14" s="750"/>
      <c r="Y14" s="106"/>
      <c r="Z14" s="751">
        <f>'共通データ'!O8</f>
        <v>0</v>
      </c>
      <c r="AA14" s="751"/>
      <c r="AB14" s="751"/>
      <c r="AC14" s="751"/>
      <c r="AD14" s="751"/>
      <c r="AE14" s="751"/>
      <c r="AF14" s="751"/>
      <c r="AG14" s="751"/>
      <c r="AH14" s="751"/>
      <c r="AI14" s="751"/>
      <c r="AJ14" s="751"/>
      <c r="AK14" s="751"/>
      <c r="AL14" s="751"/>
      <c r="AM14" s="105"/>
      <c r="AN14" s="105"/>
      <c r="AO14" s="105"/>
      <c r="AP14" s="105"/>
      <c r="AQ14" s="105"/>
      <c r="AR14" s="105"/>
      <c r="AS14" s="105"/>
      <c r="AT14" s="105"/>
      <c r="AU14" s="105"/>
      <c r="AV14" s="107"/>
    </row>
    <row r="15" spans="11:48" ht="26.25" customHeight="1">
      <c r="K15" s="108"/>
      <c r="L15" s="721" t="s">
        <v>173</v>
      </c>
      <c r="M15" s="721"/>
      <c r="N15" s="721"/>
      <c r="O15" s="721"/>
      <c r="P15" s="721"/>
      <c r="Q15" s="721"/>
      <c r="R15" s="109"/>
      <c r="S15" s="110"/>
      <c r="T15" s="111"/>
      <c r="U15" s="112" t="s">
        <v>89</v>
      </c>
      <c r="V15" s="743">
        <f>'共通データ'!P3</f>
        <v>0</v>
      </c>
      <c r="W15" s="743"/>
      <c r="X15" s="743"/>
      <c r="Y15" s="743"/>
      <c r="Z15" s="743"/>
      <c r="AA15" s="743"/>
      <c r="AB15" s="743"/>
      <c r="AC15" s="111"/>
      <c r="AD15" s="111"/>
      <c r="AE15" s="111"/>
      <c r="AF15" s="111"/>
      <c r="AG15" s="111"/>
      <c r="AH15" s="111"/>
      <c r="AI15" s="111"/>
      <c r="AJ15" s="111"/>
      <c r="AK15" s="111"/>
      <c r="AL15" s="111"/>
      <c r="AM15" s="111"/>
      <c r="AN15" s="111"/>
      <c r="AO15" s="111"/>
      <c r="AP15" s="111"/>
      <c r="AQ15" s="111"/>
      <c r="AR15" s="111"/>
      <c r="AS15" s="111"/>
      <c r="AT15" s="111"/>
      <c r="AU15" s="111"/>
      <c r="AV15" s="113"/>
    </row>
    <row r="16" spans="11:48" ht="19.5" customHeight="1">
      <c r="K16" s="114"/>
      <c r="L16" s="742"/>
      <c r="M16" s="742"/>
      <c r="N16" s="742"/>
      <c r="O16" s="742"/>
      <c r="P16" s="742"/>
      <c r="Q16" s="742"/>
      <c r="R16" s="115"/>
      <c r="S16" s="116"/>
      <c r="T16" s="96"/>
      <c r="U16" s="744">
        <f>'共通データ'!O4</f>
        <v>0</v>
      </c>
      <c r="V16" s="744"/>
      <c r="W16" s="744"/>
      <c r="X16" s="744"/>
      <c r="Y16" s="744"/>
      <c r="Z16" s="744"/>
      <c r="AA16" s="744"/>
      <c r="AB16" s="744"/>
      <c r="AC16" s="744"/>
      <c r="AD16" s="744"/>
      <c r="AE16" s="744"/>
      <c r="AF16" s="744"/>
      <c r="AG16" s="744"/>
      <c r="AH16" s="744"/>
      <c r="AI16" s="744"/>
      <c r="AJ16" s="744"/>
      <c r="AK16" s="744"/>
      <c r="AL16" s="744"/>
      <c r="AM16" s="744"/>
      <c r="AN16" s="744"/>
      <c r="AO16" s="744"/>
      <c r="AP16" s="744"/>
      <c r="AQ16" s="744"/>
      <c r="AR16" s="744"/>
      <c r="AS16" s="744"/>
      <c r="AT16" s="744"/>
      <c r="AU16" s="96"/>
      <c r="AV16" s="118"/>
    </row>
    <row r="17" spans="11:48" ht="19.5" customHeight="1">
      <c r="K17" s="114"/>
      <c r="L17" s="742"/>
      <c r="M17" s="742"/>
      <c r="N17" s="742"/>
      <c r="O17" s="742"/>
      <c r="P17" s="742"/>
      <c r="Q17" s="742"/>
      <c r="R17" s="115"/>
      <c r="S17" s="119"/>
      <c r="T17" s="120"/>
      <c r="U17" s="120"/>
      <c r="V17" s="120"/>
      <c r="W17" s="120"/>
      <c r="X17" s="745">
        <f>'共通データ'!R5</f>
        <v>0</v>
      </c>
      <c r="Y17" s="745"/>
      <c r="Z17" s="745"/>
      <c r="AA17" s="745"/>
      <c r="AB17" s="745"/>
      <c r="AC17" s="745"/>
      <c r="AD17" s="745"/>
      <c r="AE17" s="745"/>
      <c r="AF17" s="745"/>
      <c r="AG17" s="745"/>
      <c r="AH17" s="745"/>
      <c r="AI17" s="745"/>
      <c r="AJ17" s="745"/>
      <c r="AK17" s="745"/>
      <c r="AL17" s="745"/>
      <c r="AM17" s="745"/>
      <c r="AN17" s="745"/>
      <c r="AO17" s="745"/>
      <c r="AP17" s="745"/>
      <c r="AQ17" s="745"/>
      <c r="AR17" s="745"/>
      <c r="AS17" s="745"/>
      <c r="AT17" s="745"/>
      <c r="AU17" s="120"/>
      <c r="AV17" s="121"/>
    </row>
    <row r="18" spans="11:48" ht="26.25" customHeight="1">
      <c r="K18" s="122"/>
      <c r="L18" s="732"/>
      <c r="M18" s="732"/>
      <c r="N18" s="732"/>
      <c r="O18" s="732"/>
      <c r="P18" s="732"/>
      <c r="Q18" s="732"/>
      <c r="R18" s="123"/>
      <c r="S18" s="739" t="s">
        <v>90</v>
      </c>
      <c r="T18" s="740"/>
      <c r="U18" s="740"/>
      <c r="V18" s="124"/>
      <c r="W18" s="741">
        <f>'共通データ'!O9</f>
        <v>0</v>
      </c>
      <c r="X18" s="741"/>
      <c r="Y18" s="741"/>
      <c r="Z18" s="741"/>
      <c r="AA18" s="741"/>
      <c r="AB18" s="741"/>
      <c r="AC18" s="741"/>
      <c r="AD18" s="741"/>
      <c r="AE18" s="741"/>
      <c r="AF18" s="741"/>
      <c r="AG18" s="124"/>
      <c r="AH18" s="740" t="s">
        <v>302</v>
      </c>
      <c r="AI18" s="740"/>
      <c r="AJ18" s="740"/>
      <c r="AK18" s="124"/>
      <c r="AL18" s="741">
        <f>'共通データ'!O10</f>
        <v>0</v>
      </c>
      <c r="AM18" s="741"/>
      <c r="AN18" s="741"/>
      <c r="AO18" s="741"/>
      <c r="AP18" s="741"/>
      <c r="AQ18" s="741"/>
      <c r="AR18" s="741"/>
      <c r="AS18" s="741"/>
      <c r="AT18" s="741"/>
      <c r="AU18" s="741"/>
      <c r="AV18" s="125"/>
    </row>
    <row r="19" spans="11:48" ht="26.25" customHeight="1">
      <c r="K19" s="108"/>
      <c r="L19" s="721" t="s">
        <v>222</v>
      </c>
      <c r="M19" s="721"/>
      <c r="N19" s="721"/>
      <c r="O19" s="721"/>
      <c r="P19" s="721"/>
      <c r="Q19" s="721"/>
      <c r="R19" s="109"/>
      <c r="S19" s="126"/>
      <c r="T19" s="127"/>
      <c r="U19" s="127"/>
      <c r="V19" s="738">
        <f>'共通データ'!O11</f>
        <v>0</v>
      </c>
      <c r="W19" s="738"/>
      <c r="X19" s="738"/>
      <c r="Y19" s="738"/>
      <c r="Z19" s="738"/>
      <c r="AA19" s="738"/>
      <c r="AB19" s="738"/>
      <c r="AC19" s="738"/>
      <c r="AD19" s="738"/>
      <c r="AE19" s="738"/>
      <c r="AF19" s="738"/>
      <c r="AG19" s="738"/>
      <c r="AH19" s="738"/>
      <c r="AI19" s="127"/>
      <c r="AJ19" s="127"/>
      <c r="AK19" s="127"/>
      <c r="AL19" s="127"/>
      <c r="AM19" s="127"/>
      <c r="AN19" s="127"/>
      <c r="AO19" s="127"/>
      <c r="AP19" s="127"/>
      <c r="AQ19" s="127"/>
      <c r="AR19" s="127"/>
      <c r="AS19" s="127"/>
      <c r="AT19" s="127"/>
      <c r="AU19" s="127"/>
      <c r="AV19" s="128"/>
    </row>
    <row r="20" spans="11:48" ht="26.25" customHeight="1">
      <c r="K20" s="122"/>
      <c r="L20" s="732"/>
      <c r="M20" s="732"/>
      <c r="N20" s="732"/>
      <c r="O20" s="732"/>
      <c r="P20" s="732"/>
      <c r="Q20" s="732"/>
      <c r="R20" s="123"/>
      <c r="S20" s="739" t="s">
        <v>90</v>
      </c>
      <c r="T20" s="740"/>
      <c r="U20" s="740"/>
      <c r="V20" s="124"/>
      <c r="W20" s="741">
        <f>'共通データ'!O12</f>
        <v>0</v>
      </c>
      <c r="X20" s="741"/>
      <c r="Y20" s="741"/>
      <c r="Z20" s="741"/>
      <c r="AA20" s="741"/>
      <c r="AB20" s="741"/>
      <c r="AC20" s="741"/>
      <c r="AD20" s="741"/>
      <c r="AE20" s="741"/>
      <c r="AF20" s="741"/>
      <c r="AG20" s="124"/>
      <c r="AH20" s="740" t="s">
        <v>302</v>
      </c>
      <c r="AI20" s="740"/>
      <c r="AJ20" s="740"/>
      <c r="AK20" s="124"/>
      <c r="AL20" s="741">
        <f>'共通データ'!O13</f>
        <v>0</v>
      </c>
      <c r="AM20" s="741"/>
      <c r="AN20" s="741"/>
      <c r="AO20" s="741"/>
      <c r="AP20" s="741"/>
      <c r="AQ20" s="741"/>
      <c r="AR20" s="741"/>
      <c r="AS20" s="741"/>
      <c r="AT20" s="741"/>
      <c r="AU20" s="741"/>
      <c r="AV20" s="125"/>
    </row>
    <row r="21" spans="11:48" ht="30" customHeight="1">
      <c r="K21" s="129"/>
      <c r="L21" s="734" t="s">
        <v>88</v>
      </c>
      <c r="M21" s="734"/>
      <c r="N21" s="734"/>
      <c r="O21" s="734"/>
      <c r="P21" s="734"/>
      <c r="Q21" s="734"/>
      <c r="R21" s="130"/>
      <c r="S21" s="131"/>
      <c r="T21" s="735" t="str">
        <f>IF(OR(ISBLANK('共通データ'!O19),'共通データ'!O19=0),"　　　　年　　月　　日",'共通データ'!O19)</f>
        <v>　　　　年　　月　　日</v>
      </c>
      <c r="U21" s="735"/>
      <c r="V21" s="735"/>
      <c r="W21" s="735"/>
      <c r="X21" s="735"/>
      <c r="Y21" s="735"/>
      <c r="Z21" s="735"/>
      <c r="AA21" s="735"/>
      <c r="AB21" s="735"/>
      <c r="AC21" s="735"/>
      <c r="AD21" s="736">
        <f>'共通データ'!Y19</f>
        <v>0</v>
      </c>
      <c r="AE21" s="736"/>
      <c r="AF21" s="737" t="s">
        <v>97</v>
      </c>
      <c r="AG21" s="737"/>
      <c r="AH21" s="735" t="str">
        <f>IF(OR(ISBLANK('共通データ'!O20),'共通データ'!O20=0),"　　　　年　　月　　日",'共通データ'!O20)</f>
        <v>　　　　年　　月　　日</v>
      </c>
      <c r="AI21" s="735"/>
      <c r="AJ21" s="735"/>
      <c r="AK21" s="735"/>
      <c r="AL21" s="735"/>
      <c r="AM21" s="735"/>
      <c r="AN21" s="735"/>
      <c r="AO21" s="735"/>
      <c r="AP21" s="735"/>
      <c r="AQ21" s="735"/>
      <c r="AR21" s="736">
        <f>'共通データ'!Y20</f>
        <v>0</v>
      </c>
      <c r="AS21" s="736"/>
      <c r="AT21" s="132"/>
      <c r="AU21" s="132"/>
      <c r="AV21" s="133"/>
    </row>
    <row r="22" spans="25:48" ht="15.75" customHeight="1">
      <c r="Y22" s="733" t="s">
        <v>308</v>
      </c>
      <c r="Z22" s="733"/>
      <c r="AA22" s="733"/>
      <c r="AB22" s="733"/>
      <c r="AC22" s="733"/>
      <c r="AD22" s="733"/>
      <c r="AE22" s="733"/>
      <c r="AF22" s="733"/>
      <c r="AG22" s="733"/>
      <c r="AH22" s="733"/>
      <c r="AI22" s="733"/>
      <c r="AJ22" s="733"/>
      <c r="AK22" s="733"/>
      <c r="AL22" s="733"/>
      <c r="AM22" s="733"/>
      <c r="AN22" s="733"/>
      <c r="AO22" s="733"/>
      <c r="AP22" s="733"/>
      <c r="AQ22" s="733"/>
      <c r="AR22" s="733"/>
      <c r="AS22" s="733"/>
      <c r="AT22" s="733"/>
      <c r="AU22" s="733"/>
      <c r="AV22" s="733"/>
    </row>
    <row r="23" spans="13:20" ht="16.5">
      <c r="M23" s="695" t="s">
        <v>203</v>
      </c>
      <c r="N23" s="695"/>
      <c r="O23" s="695"/>
      <c r="P23" s="695"/>
      <c r="Q23" s="695"/>
      <c r="R23" s="695"/>
      <c r="S23" s="695"/>
      <c r="T23" s="695"/>
    </row>
    <row r="24" spans="11:48" ht="26.25" customHeight="1">
      <c r="K24" s="97"/>
      <c r="L24" s="100"/>
      <c r="M24" s="731" t="s">
        <v>286</v>
      </c>
      <c r="N24" s="731"/>
      <c r="O24" s="731"/>
      <c r="P24" s="731"/>
      <c r="Q24" s="100"/>
      <c r="R24" s="98"/>
      <c r="S24" s="728" t="s">
        <v>172</v>
      </c>
      <c r="T24" s="729"/>
      <c r="U24" s="730"/>
      <c r="V24" s="728" t="s">
        <v>310</v>
      </c>
      <c r="W24" s="729"/>
      <c r="X24" s="730"/>
      <c r="Y24" s="728" t="s">
        <v>34</v>
      </c>
      <c r="Z24" s="729"/>
      <c r="AA24" s="730"/>
      <c r="AB24" s="728" t="s">
        <v>312</v>
      </c>
      <c r="AC24" s="729"/>
      <c r="AD24" s="730"/>
      <c r="AE24" s="728" t="s">
        <v>315</v>
      </c>
      <c r="AF24" s="729"/>
      <c r="AG24" s="730"/>
      <c r="AH24" s="728" t="s">
        <v>316</v>
      </c>
      <c r="AI24" s="729"/>
      <c r="AJ24" s="730"/>
      <c r="AK24" s="728" t="s">
        <v>224</v>
      </c>
      <c r="AL24" s="729"/>
      <c r="AM24" s="730"/>
      <c r="AN24" s="728" t="s">
        <v>322</v>
      </c>
      <c r="AO24" s="729"/>
      <c r="AP24" s="730"/>
      <c r="AQ24" s="99"/>
      <c r="AR24" s="731" t="s">
        <v>228</v>
      </c>
      <c r="AS24" s="731"/>
      <c r="AT24" s="731"/>
      <c r="AU24" s="731"/>
      <c r="AV24" s="101"/>
    </row>
    <row r="25" spans="11:48" ht="26.25" customHeight="1">
      <c r="K25" s="108"/>
      <c r="L25" s="721" t="s">
        <v>317</v>
      </c>
      <c r="M25" s="721"/>
      <c r="N25" s="721"/>
      <c r="O25" s="109"/>
      <c r="P25" s="126"/>
      <c r="Q25" s="127" t="s">
        <v>323</v>
      </c>
      <c r="R25" s="134"/>
      <c r="S25" s="722">
        <f>COUNTIF('③名簿２'!$E$22:$E$261,111)</f>
        <v>0</v>
      </c>
      <c r="T25" s="723"/>
      <c r="U25" s="724"/>
      <c r="V25" s="722">
        <f>COUNTIF('③名簿２'!$E$22:$E$261,112)</f>
        <v>0</v>
      </c>
      <c r="W25" s="723"/>
      <c r="X25" s="724"/>
      <c r="Y25" s="722">
        <f>COUNTIF('③名簿２'!$E$22:$E$261,113)</f>
        <v>0</v>
      </c>
      <c r="Z25" s="723"/>
      <c r="AA25" s="724"/>
      <c r="AB25" s="722">
        <f>COUNTIF('③名簿２'!$E$22:$E$261,114)</f>
        <v>0</v>
      </c>
      <c r="AC25" s="723"/>
      <c r="AD25" s="724"/>
      <c r="AE25" s="722">
        <f>COUNTIF('③名簿２'!$E$22:$E$261,115)</f>
        <v>0</v>
      </c>
      <c r="AF25" s="723"/>
      <c r="AG25" s="724"/>
      <c r="AH25" s="722">
        <f>COUNTIF('③名簿２'!$E$22:$E$261,116)</f>
        <v>0</v>
      </c>
      <c r="AI25" s="723"/>
      <c r="AJ25" s="724"/>
      <c r="AK25" s="722">
        <f>COUNTIF('③名簿２'!$E$22:$E$261,117)</f>
        <v>0</v>
      </c>
      <c r="AL25" s="723"/>
      <c r="AM25" s="724"/>
      <c r="AN25" s="722">
        <f>COUNTIF('③名簿２'!$E$22:$E$261,118)</f>
        <v>0</v>
      </c>
      <c r="AO25" s="723"/>
      <c r="AP25" s="724"/>
      <c r="AQ25" s="126"/>
      <c r="AR25" s="717">
        <f>SUM(S25:AP25)</f>
        <v>0</v>
      </c>
      <c r="AS25" s="717"/>
      <c r="AT25" s="717"/>
      <c r="AU25" s="717"/>
      <c r="AV25" s="128"/>
    </row>
    <row r="26" spans="11:48" ht="26.25" customHeight="1">
      <c r="K26" s="122"/>
      <c r="L26" s="732"/>
      <c r="M26" s="732"/>
      <c r="N26" s="732"/>
      <c r="O26" s="123"/>
      <c r="P26" s="135"/>
      <c r="Q26" s="124" t="s">
        <v>324</v>
      </c>
      <c r="R26" s="136"/>
      <c r="S26" s="725">
        <f>COUNTIF('③名簿２'!$E$22:$E$261,121)</f>
        <v>0</v>
      </c>
      <c r="T26" s="726"/>
      <c r="U26" s="727"/>
      <c r="V26" s="725">
        <f>COUNTIF('③名簿２'!$E$22:$E$261,122)</f>
        <v>0</v>
      </c>
      <c r="W26" s="726"/>
      <c r="X26" s="727"/>
      <c r="Y26" s="725">
        <f>COUNTIF('③名簿２'!$E$22:$E$261,123)</f>
        <v>0</v>
      </c>
      <c r="Z26" s="726"/>
      <c r="AA26" s="727"/>
      <c r="AB26" s="725">
        <f>COUNTIF('③名簿２'!$E$22:$E$261,124)</f>
        <v>0</v>
      </c>
      <c r="AC26" s="726"/>
      <c r="AD26" s="727"/>
      <c r="AE26" s="725">
        <f>COUNTIF('③名簿２'!$E$22:$E$261,125)</f>
        <v>0</v>
      </c>
      <c r="AF26" s="726"/>
      <c r="AG26" s="727"/>
      <c r="AH26" s="725">
        <f>COUNTIF('③名簿２'!$E$22:$E$261,126)</f>
        <v>0</v>
      </c>
      <c r="AI26" s="726"/>
      <c r="AJ26" s="727"/>
      <c r="AK26" s="725">
        <f>COUNTIF('③名簿２'!$E$22:$E$261,127)</f>
        <v>0</v>
      </c>
      <c r="AL26" s="726"/>
      <c r="AM26" s="727"/>
      <c r="AN26" s="725">
        <f>COUNTIF('③名簿２'!$E$22:$E$261,128)</f>
        <v>0</v>
      </c>
      <c r="AO26" s="726"/>
      <c r="AP26" s="727"/>
      <c r="AQ26" s="135"/>
      <c r="AR26" s="707">
        <f>SUM(S26:AP26)</f>
        <v>0</v>
      </c>
      <c r="AS26" s="707"/>
      <c r="AT26" s="707"/>
      <c r="AU26" s="707"/>
      <c r="AV26" s="125"/>
    </row>
    <row r="27" spans="11:48" ht="26.25" customHeight="1">
      <c r="K27" s="108"/>
      <c r="L27" s="721" t="s">
        <v>326</v>
      </c>
      <c r="M27" s="721"/>
      <c r="N27" s="721"/>
      <c r="O27" s="109"/>
      <c r="P27" s="126"/>
      <c r="Q27" s="127" t="s">
        <v>323</v>
      </c>
      <c r="R27" s="134"/>
      <c r="S27" s="722">
        <f>COUNTIF('③名簿２'!$E$22:$E$261,211)</f>
        <v>0</v>
      </c>
      <c r="T27" s="723"/>
      <c r="U27" s="724"/>
      <c r="V27" s="722">
        <f>COUNTIF('③名簿２'!$E$22:$E$261,212)</f>
        <v>0</v>
      </c>
      <c r="W27" s="723"/>
      <c r="X27" s="724"/>
      <c r="Y27" s="722">
        <f>COUNTIF('③名簿２'!$E$22:$E$261,213)</f>
        <v>0</v>
      </c>
      <c r="Z27" s="723"/>
      <c r="AA27" s="724"/>
      <c r="AB27" s="722">
        <f>COUNTIF('③名簿２'!$E$22:$E$261,214)</f>
        <v>0</v>
      </c>
      <c r="AC27" s="723"/>
      <c r="AD27" s="724"/>
      <c r="AE27" s="722">
        <f>COUNTIF('③名簿２'!$E$22:$E$261,215)</f>
        <v>0</v>
      </c>
      <c r="AF27" s="723"/>
      <c r="AG27" s="724"/>
      <c r="AH27" s="722">
        <f>COUNTIF('③名簿２'!$E$22:$E$261,216)</f>
        <v>0</v>
      </c>
      <c r="AI27" s="723"/>
      <c r="AJ27" s="724"/>
      <c r="AK27" s="722">
        <f>COUNTIF('③名簿２'!$E$22:$E$261,217)</f>
        <v>0</v>
      </c>
      <c r="AL27" s="723"/>
      <c r="AM27" s="724"/>
      <c r="AN27" s="722">
        <f>COUNTIF('③名簿２'!$E$22:$E$261,218)</f>
        <v>0</v>
      </c>
      <c r="AO27" s="723"/>
      <c r="AP27" s="724"/>
      <c r="AQ27" s="126"/>
      <c r="AR27" s="717">
        <f>SUM(S27:AP27)</f>
        <v>0</v>
      </c>
      <c r="AS27" s="717"/>
      <c r="AT27" s="717"/>
      <c r="AU27" s="717"/>
      <c r="AV27" s="128"/>
    </row>
    <row r="28" spans="11:48" ht="26.25" customHeight="1">
      <c r="K28" s="137"/>
      <c r="L28" s="716"/>
      <c r="M28" s="716"/>
      <c r="N28" s="716"/>
      <c r="O28" s="138"/>
      <c r="P28" s="139"/>
      <c r="Q28" s="140" t="s">
        <v>324</v>
      </c>
      <c r="R28" s="141"/>
      <c r="S28" s="718">
        <f>COUNTIF('③名簿２'!$E$22:$E$261,221)</f>
        <v>0</v>
      </c>
      <c r="T28" s="719"/>
      <c r="U28" s="720"/>
      <c r="V28" s="718">
        <f>COUNTIF('③名簿２'!$E$22:$E$261,222)</f>
        <v>0</v>
      </c>
      <c r="W28" s="719"/>
      <c r="X28" s="720"/>
      <c r="Y28" s="718">
        <f>COUNTIF('③名簿２'!$E$22:$E$261,223)</f>
        <v>0</v>
      </c>
      <c r="Z28" s="719"/>
      <c r="AA28" s="720"/>
      <c r="AB28" s="718">
        <f>COUNTIF('③名簿２'!$E$22:$E$261,224)</f>
        <v>0</v>
      </c>
      <c r="AC28" s="719"/>
      <c r="AD28" s="720"/>
      <c r="AE28" s="718">
        <f>COUNTIF('③名簿２'!$E$22:$E$261,225)</f>
        <v>0</v>
      </c>
      <c r="AF28" s="719"/>
      <c r="AG28" s="720"/>
      <c r="AH28" s="718">
        <f>COUNTIF('③名簿２'!$E$22:$E$261,226)</f>
        <v>0</v>
      </c>
      <c r="AI28" s="719"/>
      <c r="AJ28" s="720"/>
      <c r="AK28" s="718">
        <f>COUNTIF('③名簿２'!$E$22:$E$261,227)</f>
        <v>0</v>
      </c>
      <c r="AL28" s="719"/>
      <c r="AM28" s="720"/>
      <c r="AN28" s="718">
        <f>COUNTIF('③名簿２'!$E$22:$E$261,228)</f>
        <v>0</v>
      </c>
      <c r="AO28" s="719"/>
      <c r="AP28" s="720"/>
      <c r="AQ28" s="139"/>
      <c r="AR28" s="686">
        <f>SUM(S28:AP28)</f>
        <v>0</v>
      </c>
      <c r="AS28" s="686"/>
      <c r="AT28" s="686"/>
      <c r="AU28" s="686"/>
      <c r="AV28" s="142"/>
    </row>
    <row r="30" spans="13:46" ht="16.5">
      <c r="M30" s="695" t="s">
        <v>166</v>
      </c>
      <c r="N30" s="695"/>
      <c r="O30" s="695"/>
      <c r="P30" s="695"/>
      <c r="Q30" s="695"/>
      <c r="R30" s="695"/>
      <c r="S30" s="695"/>
      <c r="T30" s="695"/>
      <c r="U30" s="695"/>
      <c r="V30" s="695"/>
      <c r="W30" s="695"/>
      <c r="X30" s="695"/>
      <c r="Y30" s="695"/>
      <c r="Z30" s="695"/>
      <c r="AP30" s="716" t="s">
        <v>328</v>
      </c>
      <c r="AQ30" s="716"/>
      <c r="AR30" s="716"/>
      <c r="AS30" s="716"/>
      <c r="AT30" s="716"/>
    </row>
    <row r="31" spans="11:48" ht="18.75" customHeight="1">
      <c r="K31" s="143"/>
      <c r="L31" s="711" t="s">
        <v>207</v>
      </c>
      <c r="M31" s="711"/>
      <c r="N31" s="711"/>
      <c r="O31" s="711"/>
      <c r="P31" s="711"/>
      <c r="Q31" s="711"/>
      <c r="R31" s="144"/>
      <c r="S31" s="145"/>
      <c r="T31" s="714">
        <v>401</v>
      </c>
      <c r="U31" s="715"/>
      <c r="V31" s="715"/>
      <c r="W31" s="144"/>
      <c r="X31" s="145"/>
      <c r="Y31" s="714">
        <v>402</v>
      </c>
      <c r="Z31" s="715"/>
      <c r="AA31" s="715"/>
      <c r="AB31" s="144"/>
      <c r="AC31" s="145"/>
      <c r="AD31" s="714">
        <v>403</v>
      </c>
      <c r="AE31" s="715"/>
      <c r="AF31" s="715"/>
      <c r="AG31" s="144"/>
      <c r="AH31" s="145"/>
      <c r="AI31" s="714">
        <v>404</v>
      </c>
      <c r="AJ31" s="715"/>
      <c r="AK31" s="715"/>
      <c r="AL31" s="144"/>
      <c r="AM31" s="145"/>
      <c r="AN31" s="714">
        <v>405</v>
      </c>
      <c r="AO31" s="715"/>
      <c r="AP31" s="715"/>
      <c r="AQ31" s="144"/>
      <c r="AR31" s="145"/>
      <c r="AS31" s="690" t="s">
        <v>329</v>
      </c>
      <c r="AT31" s="690"/>
      <c r="AU31" s="690"/>
      <c r="AV31" s="146"/>
    </row>
    <row r="32" spans="11:48" ht="18.75" customHeight="1">
      <c r="K32" s="114"/>
      <c r="L32" s="712"/>
      <c r="M32" s="712"/>
      <c r="N32" s="712"/>
      <c r="O32" s="712"/>
      <c r="P32" s="712"/>
      <c r="Q32" s="712"/>
      <c r="R32" s="115"/>
      <c r="S32" s="119"/>
      <c r="T32" s="691" t="s">
        <v>330</v>
      </c>
      <c r="U32" s="692"/>
      <c r="V32" s="692"/>
      <c r="W32" s="147"/>
      <c r="X32" s="119"/>
      <c r="Y32" s="691" t="s">
        <v>330</v>
      </c>
      <c r="Z32" s="692"/>
      <c r="AA32" s="692"/>
      <c r="AB32" s="147"/>
      <c r="AC32" s="119"/>
      <c r="AD32" s="691" t="s">
        <v>330</v>
      </c>
      <c r="AE32" s="692"/>
      <c r="AF32" s="692"/>
      <c r="AG32" s="147"/>
      <c r="AH32" s="119"/>
      <c r="AI32" s="691" t="s">
        <v>330</v>
      </c>
      <c r="AJ32" s="692"/>
      <c r="AK32" s="692"/>
      <c r="AL32" s="147"/>
      <c r="AM32" s="119"/>
      <c r="AN32" s="691" t="s">
        <v>330</v>
      </c>
      <c r="AO32" s="692"/>
      <c r="AP32" s="692"/>
      <c r="AQ32" s="147"/>
      <c r="AR32" s="119"/>
      <c r="AS32" s="691" t="s">
        <v>332</v>
      </c>
      <c r="AT32" s="692"/>
      <c r="AU32" s="692"/>
      <c r="AV32" s="121"/>
    </row>
    <row r="33" spans="11:48" ht="37.5" customHeight="1">
      <c r="K33" s="137"/>
      <c r="L33" s="713"/>
      <c r="M33" s="713"/>
      <c r="N33" s="713"/>
      <c r="O33" s="713"/>
      <c r="P33" s="713"/>
      <c r="Q33" s="713"/>
      <c r="R33" s="138"/>
      <c r="S33" s="685">
        <f>COUNTIF('③名簿２'!$J$22:$J$261,'③名簿２'!AE10)</f>
        <v>0</v>
      </c>
      <c r="T33" s="686"/>
      <c r="U33" s="686"/>
      <c r="V33" s="687" t="s">
        <v>210</v>
      </c>
      <c r="W33" s="689"/>
      <c r="X33" s="685">
        <f>COUNTIF('③名簿２'!$J$22:$J$261,'③名簿２'!AE11)</f>
        <v>0</v>
      </c>
      <c r="Y33" s="686"/>
      <c r="Z33" s="686"/>
      <c r="AA33" s="687" t="s">
        <v>210</v>
      </c>
      <c r="AB33" s="689"/>
      <c r="AC33" s="685">
        <f>COUNTIF('③名簿２'!$J$22:$J$261,'③名簿２'!AE12)</f>
        <v>0</v>
      </c>
      <c r="AD33" s="686"/>
      <c r="AE33" s="686"/>
      <c r="AF33" s="687" t="s">
        <v>210</v>
      </c>
      <c r="AG33" s="689"/>
      <c r="AH33" s="685">
        <f>COUNTIF('③名簿２'!$J$22:$J$261,'③名簿２'!AE13)</f>
        <v>0</v>
      </c>
      <c r="AI33" s="686"/>
      <c r="AJ33" s="686"/>
      <c r="AK33" s="687" t="s">
        <v>210</v>
      </c>
      <c r="AL33" s="689"/>
      <c r="AM33" s="685">
        <f>COUNTIF('③名簿２'!$J$22:$J$261,'③名簿２'!AE14)</f>
        <v>0</v>
      </c>
      <c r="AN33" s="686"/>
      <c r="AO33" s="686"/>
      <c r="AP33" s="687" t="s">
        <v>210</v>
      </c>
      <c r="AQ33" s="689"/>
      <c r="AR33" s="685">
        <f>COUNTIF('③名簿２'!$J$22:$J$261,'③名簿２'!AE16)</f>
        <v>0</v>
      </c>
      <c r="AS33" s="686"/>
      <c r="AT33" s="686"/>
      <c r="AU33" s="687" t="s">
        <v>210</v>
      </c>
      <c r="AV33" s="688"/>
    </row>
    <row r="34" spans="11:55" ht="18.75" customHeight="1">
      <c r="K34" s="143"/>
      <c r="L34" s="711" t="s">
        <v>333</v>
      </c>
      <c r="M34" s="711"/>
      <c r="N34" s="711"/>
      <c r="O34" s="711"/>
      <c r="P34" s="711"/>
      <c r="Q34" s="711"/>
      <c r="R34" s="144"/>
      <c r="S34" s="145"/>
      <c r="T34" s="714">
        <v>301</v>
      </c>
      <c r="U34" s="715"/>
      <c r="V34" s="715"/>
      <c r="W34" s="144"/>
      <c r="X34" s="145"/>
      <c r="Y34" s="714">
        <v>302</v>
      </c>
      <c r="Z34" s="715"/>
      <c r="AA34" s="715"/>
      <c r="AB34" s="144"/>
      <c r="AC34" s="145"/>
      <c r="AD34" s="714">
        <v>303</v>
      </c>
      <c r="AE34" s="715"/>
      <c r="AF34" s="715"/>
      <c r="AG34" s="144"/>
      <c r="AH34" s="145"/>
      <c r="AI34" s="714">
        <v>304</v>
      </c>
      <c r="AJ34" s="715"/>
      <c r="AK34" s="715"/>
      <c r="AL34" s="144"/>
      <c r="AM34" s="145"/>
      <c r="AN34" s="714">
        <v>305</v>
      </c>
      <c r="AO34" s="715"/>
      <c r="AP34" s="715"/>
      <c r="AQ34" s="144"/>
      <c r="AR34" s="145"/>
      <c r="AS34" s="690" t="s">
        <v>329</v>
      </c>
      <c r="AT34" s="690"/>
      <c r="AU34" s="690"/>
      <c r="AV34" s="146"/>
      <c r="AZ34" s="148"/>
      <c r="BA34" s="148"/>
      <c r="BB34" s="148"/>
      <c r="BC34" s="148"/>
    </row>
    <row r="35" spans="11:55" ht="18.75" customHeight="1">
      <c r="K35" s="114"/>
      <c r="L35" s="712"/>
      <c r="M35" s="712"/>
      <c r="N35" s="712"/>
      <c r="O35" s="712"/>
      <c r="P35" s="712"/>
      <c r="Q35" s="712"/>
      <c r="R35" s="115"/>
      <c r="S35" s="119"/>
      <c r="T35" s="691" t="s">
        <v>330</v>
      </c>
      <c r="U35" s="692"/>
      <c r="V35" s="692"/>
      <c r="W35" s="147"/>
      <c r="X35" s="119"/>
      <c r="Y35" s="691" t="s">
        <v>330</v>
      </c>
      <c r="Z35" s="692"/>
      <c r="AA35" s="692"/>
      <c r="AB35" s="147"/>
      <c r="AC35" s="119"/>
      <c r="AD35" s="691" t="s">
        <v>330</v>
      </c>
      <c r="AE35" s="692"/>
      <c r="AF35" s="692"/>
      <c r="AG35" s="147"/>
      <c r="AH35" s="119"/>
      <c r="AI35" s="691" t="s">
        <v>330</v>
      </c>
      <c r="AJ35" s="692"/>
      <c r="AK35" s="692"/>
      <c r="AL35" s="147"/>
      <c r="AM35" s="119"/>
      <c r="AN35" s="691" t="s">
        <v>330</v>
      </c>
      <c r="AO35" s="692"/>
      <c r="AP35" s="692"/>
      <c r="AQ35" s="147"/>
      <c r="AR35" s="119"/>
      <c r="AS35" s="691" t="s">
        <v>332</v>
      </c>
      <c r="AT35" s="692"/>
      <c r="AU35" s="692"/>
      <c r="AV35" s="121"/>
      <c r="AZ35" s="148"/>
      <c r="BA35" s="148"/>
      <c r="BB35" s="148"/>
      <c r="BC35" s="148"/>
    </row>
    <row r="36" spans="11:55" ht="37.5" customHeight="1">
      <c r="K36" s="114"/>
      <c r="L36" s="712"/>
      <c r="M36" s="712"/>
      <c r="N36" s="712"/>
      <c r="O36" s="712"/>
      <c r="P36" s="712"/>
      <c r="Q36" s="712"/>
      <c r="R36" s="115"/>
      <c r="S36" s="706">
        <f>COUNTIF('③名簿２'!$J$22:$J$261,'③名簿２'!AF10)</f>
        <v>0</v>
      </c>
      <c r="T36" s="707"/>
      <c r="U36" s="707"/>
      <c r="V36" s="708" t="s">
        <v>210</v>
      </c>
      <c r="W36" s="709"/>
      <c r="X36" s="706">
        <f>COUNTIF('③名簿２'!$J$22:$J$261,'③名簿２'!AF11)</f>
        <v>0</v>
      </c>
      <c r="Y36" s="707"/>
      <c r="Z36" s="707"/>
      <c r="AA36" s="708" t="s">
        <v>210</v>
      </c>
      <c r="AB36" s="709"/>
      <c r="AC36" s="706">
        <f>COUNTIF('③名簿２'!$J$22:$J$261,'③名簿２'!AF12)</f>
        <v>0</v>
      </c>
      <c r="AD36" s="707"/>
      <c r="AE36" s="707"/>
      <c r="AF36" s="708" t="s">
        <v>210</v>
      </c>
      <c r="AG36" s="709"/>
      <c r="AH36" s="706">
        <f>COUNTIF('③名簿２'!$J$22:$J$261,'③名簿２'!AF13)</f>
        <v>0</v>
      </c>
      <c r="AI36" s="707"/>
      <c r="AJ36" s="707"/>
      <c r="AK36" s="708" t="s">
        <v>210</v>
      </c>
      <c r="AL36" s="709"/>
      <c r="AM36" s="706">
        <f>COUNTIF('③名簿２'!$J$22:$J$261,'③名簿２'!AF14)</f>
        <v>0</v>
      </c>
      <c r="AN36" s="707"/>
      <c r="AO36" s="707"/>
      <c r="AP36" s="708" t="s">
        <v>210</v>
      </c>
      <c r="AQ36" s="709"/>
      <c r="AR36" s="706">
        <f>COUNTIF('③名簿２'!$J$22:$J$261,'③名簿２'!AF16)</f>
        <v>0</v>
      </c>
      <c r="AS36" s="707"/>
      <c r="AT36" s="707"/>
      <c r="AU36" s="708" t="s">
        <v>210</v>
      </c>
      <c r="AV36" s="710"/>
      <c r="AZ36" s="148"/>
      <c r="BA36" s="148"/>
      <c r="BB36" s="148"/>
      <c r="BC36" s="148"/>
    </row>
    <row r="37" spans="11:55" ht="18.75" customHeight="1">
      <c r="K37" s="114"/>
      <c r="L37" s="712"/>
      <c r="M37" s="712"/>
      <c r="N37" s="712"/>
      <c r="O37" s="712"/>
      <c r="P37" s="712"/>
      <c r="Q37" s="712"/>
      <c r="R37" s="115"/>
      <c r="S37" s="110"/>
      <c r="T37" s="703" t="s">
        <v>318</v>
      </c>
      <c r="U37" s="703"/>
      <c r="V37" s="703"/>
      <c r="W37" s="109"/>
      <c r="X37" s="110"/>
      <c r="Y37" s="703" t="s">
        <v>334</v>
      </c>
      <c r="Z37" s="703"/>
      <c r="AA37" s="703"/>
      <c r="AB37" s="109"/>
      <c r="AC37" s="110"/>
      <c r="AD37" s="703" t="s">
        <v>336</v>
      </c>
      <c r="AE37" s="703"/>
      <c r="AF37" s="703"/>
      <c r="AG37" s="109"/>
      <c r="AH37" s="110"/>
      <c r="AI37" s="704"/>
      <c r="AJ37" s="705"/>
      <c r="AK37" s="705"/>
      <c r="AL37" s="111"/>
      <c r="AM37" s="111"/>
      <c r="AN37" s="704"/>
      <c r="AO37" s="705"/>
      <c r="AP37" s="705"/>
      <c r="AQ37" s="111"/>
      <c r="AR37" s="111"/>
      <c r="AS37" s="704"/>
      <c r="AT37" s="705"/>
      <c r="AU37" s="705"/>
      <c r="AV37" s="113"/>
      <c r="AZ37" s="148"/>
      <c r="BA37" s="148"/>
      <c r="BB37" s="148"/>
      <c r="BC37" s="148"/>
    </row>
    <row r="38" spans="11:55" ht="18.75" customHeight="1">
      <c r="K38" s="114"/>
      <c r="L38" s="712"/>
      <c r="M38" s="712"/>
      <c r="N38" s="712"/>
      <c r="O38" s="712"/>
      <c r="P38" s="712"/>
      <c r="Q38" s="712"/>
      <c r="R38" s="115"/>
      <c r="S38" s="119"/>
      <c r="T38" s="691" t="s">
        <v>337</v>
      </c>
      <c r="U38" s="692"/>
      <c r="V38" s="692"/>
      <c r="W38" s="147"/>
      <c r="X38" s="119"/>
      <c r="Y38" s="691" t="s">
        <v>337</v>
      </c>
      <c r="Z38" s="692"/>
      <c r="AA38" s="692"/>
      <c r="AB38" s="147"/>
      <c r="AC38" s="119"/>
      <c r="AD38" s="691" t="s">
        <v>339</v>
      </c>
      <c r="AE38" s="692"/>
      <c r="AF38" s="692"/>
      <c r="AG38" s="147"/>
      <c r="AH38" s="116"/>
      <c r="AI38" s="701"/>
      <c r="AJ38" s="702"/>
      <c r="AK38" s="702"/>
      <c r="AL38" s="96"/>
      <c r="AM38" s="96"/>
      <c r="AN38" s="701"/>
      <c r="AO38" s="702"/>
      <c r="AP38" s="702"/>
      <c r="AQ38" s="96"/>
      <c r="AR38" s="96"/>
      <c r="AS38" s="701"/>
      <c r="AT38" s="702"/>
      <c r="AU38" s="702"/>
      <c r="AV38" s="118"/>
      <c r="AZ38" s="148"/>
      <c r="BA38" s="148"/>
      <c r="BB38" s="148"/>
      <c r="BC38" s="148"/>
    </row>
    <row r="39" spans="11:55" ht="37.5" customHeight="1">
      <c r="K39" s="137"/>
      <c r="L39" s="713"/>
      <c r="M39" s="713"/>
      <c r="N39" s="713"/>
      <c r="O39" s="713"/>
      <c r="P39" s="713"/>
      <c r="Q39" s="713"/>
      <c r="R39" s="138"/>
      <c r="S39" s="685">
        <f>COUNTIF('③名簿２'!$J$22:$J$261,'③名簿２'!AG10)</f>
        <v>0</v>
      </c>
      <c r="T39" s="686"/>
      <c r="U39" s="686"/>
      <c r="V39" s="687" t="s">
        <v>210</v>
      </c>
      <c r="W39" s="689"/>
      <c r="X39" s="685">
        <f>COUNTIF('③名簿２'!$J$22:$J$261,'③名簿２'!AG11)</f>
        <v>0</v>
      </c>
      <c r="Y39" s="686"/>
      <c r="Z39" s="686"/>
      <c r="AA39" s="687" t="s">
        <v>210</v>
      </c>
      <c r="AB39" s="689"/>
      <c r="AC39" s="685">
        <f>COUNTIF('③名簿２'!$J$22:$J$261,'③名簿２'!AG16)</f>
        <v>0</v>
      </c>
      <c r="AD39" s="686"/>
      <c r="AE39" s="686"/>
      <c r="AF39" s="687" t="s">
        <v>210</v>
      </c>
      <c r="AG39" s="689"/>
      <c r="AH39" s="697"/>
      <c r="AI39" s="698"/>
      <c r="AJ39" s="698"/>
      <c r="AK39" s="699"/>
      <c r="AL39" s="699"/>
      <c r="AM39" s="698"/>
      <c r="AN39" s="698"/>
      <c r="AO39" s="698"/>
      <c r="AP39" s="699"/>
      <c r="AQ39" s="699"/>
      <c r="AR39" s="698"/>
      <c r="AS39" s="698"/>
      <c r="AT39" s="698"/>
      <c r="AU39" s="699"/>
      <c r="AV39" s="700"/>
      <c r="AZ39" s="148"/>
      <c r="BA39" s="148"/>
      <c r="BB39" s="148"/>
      <c r="BC39" s="148"/>
    </row>
    <row r="40" spans="11:48" ht="18.75" customHeight="1">
      <c r="K40" s="143"/>
      <c r="L40" s="693" t="s">
        <v>340</v>
      </c>
      <c r="M40" s="693"/>
      <c r="N40" s="693"/>
      <c r="O40" s="693"/>
      <c r="P40" s="693"/>
      <c r="Q40" s="693"/>
      <c r="R40" s="144"/>
      <c r="S40" s="145"/>
      <c r="T40" s="696" t="s">
        <v>341</v>
      </c>
      <c r="U40" s="696"/>
      <c r="V40" s="696"/>
      <c r="W40" s="144"/>
      <c r="X40" s="145"/>
      <c r="Y40" s="696" t="s">
        <v>343</v>
      </c>
      <c r="Z40" s="696"/>
      <c r="AA40" s="696"/>
      <c r="AB40" s="144"/>
      <c r="AC40" s="145"/>
      <c r="AD40" s="696" t="s">
        <v>344</v>
      </c>
      <c r="AE40" s="696"/>
      <c r="AF40" s="696"/>
      <c r="AG40" s="144"/>
      <c r="AH40" s="145"/>
      <c r="AI40" s="696" t="s">
        <v>346</v>
      </c>
      <c r="AJ40" s="696"/>
      <c r="AK40" s="696"/>
      <c r="AL40" s="144"/>
      <c r="AM40" s="145"/>
      <c r="AN40" s="696" t="s">
        <v>347</v>
      </c>
      <c r="AO40" s="696"/>
      <c r="AP40" s="696"/>
      <c r="AQ40" s="144"/>
      <c r="AR40" s="145"/>
      <c r="AS40" s="690" t="s">
        <v>345</v>
      </c>
      <c r="AT40" s="690"/>
      <c r="AU40" s="690"/>
      <c r="AV40" s="146"/>
    </row>
    <row r="41" spans="11:48" ht="18.75" customHeight="1">
      <c r="K41" s="114"/>
      <c r="L41" s="694"/>
      <c r="M41" s="694"/>
      <c r="N41" s="694"/>
      <c r="O41" s="694"/>
      <c r="P41" s="694"/>
      <c r="Q41" s="694"/>
      <c r="R41" s="115"/>
      <c r="S41" s="119"/>
      <c r="T41" s="691" t="s">
        <v>330</v>
      </c>
      <c r="U41" s="692"/>
      <c r="V41" s="692"/>
      <c r="W41" s="147"/>
      <c r="X41" s="119"/>
      <c r="Y41" s="691" t="s">
        <v>330</v>
      </c>
      <c r="Z41" s="692"/>
      <c r="AA41" s="692"/>
      <c r="AB41" s="147"/>
      <c r="AC41" s="119"/>
      <c r="AD41" s="691" t="s">
        <v>330</v>
      </c>
      <c r="AE41" s="692"/>
      <c r="AF41" s="692"/>
      <c r="AG41" s="147"/>
      <c r="AH41" s="119"/>
      <c r="AI41" s="691" t="s">
        <v>330</v>
      </c>
      <c r="AJ41" s="692"/>
      <c r="AK41" s="692"/>
      <c r="AL41" s="147"/>
      <c r="AM41" s="119"/>
      <c r="AN41" s="691" t="s">
        <v>330</v>
      </c>
      <c r="AO41" s="692"/>
      <c r="AP41" s="692"/>
      <c r="AQ41" s="147"/>
      <c r="AR41" s="119"/>
      <c r="AS41" s="691" t="s">
        <v>332</v>
      </c>
      <c r="AT41" s="692"/>
      <c r="AU41" s="692"/>
      <c r="AV41" s="121"/>
    </row>
    <row r="42" spans="11:48" ht="37.5" customHeight="1">
      <c r="K42" s="137"/>
      <c r="L42" s="695"/>
      <c r="M42" s="695"/>
      <c r="N42" s="695"/>
      <c r="O42" s="695"/>
      <c r="P42" s="695"/>
      <c r="Q42" s="695"/>
      <c r="R42" s="138"/>
      <c r="S42" s="685">
        <f>COUNTIF('③名簿２'!$J$22:$J$261,'③名簿２'!AH10)</f>
        <v>0</v>
      </c>
      <c r="T42" s="686"/>
      <c r="U42" s="686"/>
      <c r="V42" s="687" t="s">
        <v>210</v>
      </c>
      <c r="W42" s="689"/>
      <c r="X42" s="685">
        <f>COUNTIF('③名簿２'!$J$22:$J$261,'③名簿２'!AH11)</f>
        <v>0</v>
      </c>
      <c r="Y42" s="686"/>
      <c r="Z42" s="686"/>
      <c r="AA42" s="687" t="s">
        <v>210</v>
      </c>
      <c r="AB42" s="689"/>
      <c r="AC42" s="685">
        <f>COUNTIF('③名簿２'!$J$22:$J$261,'③名簿２'!AH12)</f>
        <v>0</v>
      </c>
      <c r="AD42" s="686"/>
      <c r="AE42" s="686"/>
      <c r="AF42" s="687" t="s">
        <v>210</v>
      </c>
      <c r="AG42" s="689"/>
      <c r="AH42" s="685">
        <f>COUNTIF('③名簿２'!$J$22:$J$261,'③名簿２'!AH13)</f>
        <v>0</v>
      </c>
      <c r="AI42" s="686"/>
      <c r="AJ42" s="686"/>
      <c r="AK42" s="687" t="s">
        <v>210</v>
      </c>
      <c r="AL42" s="689"/>
      <c r="AM42" s="685">
        <f>COUNTIF('③名簿２'!$J$22:$J$261,'③名簿２'!AH14)</f>
        <v>0</v>
      </c>
      <c r="AN42" s="686"/>
      <c r="AO42" s="686"/>
      <c r="AP42" s="687" t="s">
        <v>210</v>
      </c>
      <c r="AQ42" s="689"/>
      <c r="AR42" s="685">
        <f>COUNTIF('③名簿２'!$J$22:$J$261,'③名簿２'!AH16)</f>
        <v>0</v>
      </c>
      <c r="AS42" s="686"/>
      <c r="AT42" s="686"/>
      <c r="AU42" s="687" t="s">
        <v>210</v>
      </c>
      <c r="AV42" s="688"/>
    </row>
  </sheetData>
  <sheetProtection/>
  <mergeCells count="178">
    <mergeCell ref="M11:Y11"/>
    <mergeCell ref="AF11:AT11"/>
    <mergeCell ref="L13:Q13"/>
    <mergeCell ref="U13:AT13"/>
    <mergeCell ref="L14:Q14"/>
    <mergeCell ref="U14:X14"/>
    <mergeCell ref="Z14:AL14"/>
    <mergeCell ref="L15:Q18"/>
    <mergeCell ref="V15:AB15"/>
    <mergeCell ref="U16:AT16"/>
    <mergeCell ref="X17:AT17"/>
    <mergeCell ref="S18:U18"/>
    <mergeCell ref="W18:AF18"/>
    <mergeCell ref="AH18:AJ18"/>
    <mergeCell ref="AL18:AU18"/>
    <mergeCell ref="L19:Q20"/>
    <mergeCell ref="V19:AH19"/>
    <mergeCell ref="S20:U20"/>
    <mergeCell ref="W20:AF20"/>
    <mergeCell ref="AH20:AJ20"/>
    <mergeCell ref="AL20:AU20"/>
    <mergeCell ref="L21:Q21"/>
    <mergeCell ref="T21:AC21"/>
    <mergeCell ref="AD21:AE21"/>
    <mergeCell ref="AF21:AG21"/>
    <mergeCell ref="AH21:AQ21"/>
    <mergeCell ref="AR21:AS21"/>
    <mergeCell ref="Y22:AV22"/>
    <mergeCell ref="M23:T23"/>
    <mergeCell ref="M24:P24"/>
    <mergeCell ref="S24:U24"/>
    <mergeCell ref="V24:X24"/>
    <mergeCell ref="Y24:AA24"/>
    <mergeCell ref="AB24:AD24"/>
    <mergeCell ref="AE24:AG24"/>
    <mergeCell ref="AH24:AJ24"/>
    <mergeCell ref="AK24:AM24"/>
    <mergeCell ref="AN24:AP24"/>
    <mergeCell ref="AR24:AU24"/>
    <mergeCell ref="L25:N26"/>
    <mergeCell ref="S25:U25"/>
    <mergeCell ref="V25:X25"/>
    <mergeCell ref="Y25:AA25"/>
    <mergeCell ref="AB25:AD25"/>
    <mergeCell ref="AE25:AG25"/>
    <mergeCell ref="AH25:AJ25"/>
    <mergeCell ref="AK25:AM25"/>
    <mergeCell ref="AN25:AP25"/>
    <mergeCell ref="AR25:AU25"/>
    <mergeCell ref="S26:U26"/>
    <mergeCell ref="V26:X26"/>
    <mergeCell ref="Y26:AA26"/>
    <mergeCell ref="AB26:AD26"/>
    <mergeCell ref="AE26:AG26"/>
    <mergeCell ref="AH26:AJ26"/>
    <mergeCell ref="AK26:AM26"/>
    <mergeCell ref="AN26:AP26"/>
    <mergeCell ref="AR26:AU26"/>
    <mergeCell ref="L27:N28"/>
    <mergeCell ref="S27:U27"/>
    <mergeCell ref="V27:X27"/>
    <mergeCell ref="Y27:AA27"/>
    <mergeCell ref="AB27:AD27"/>
    <mergeCell ref="AE27:AG27"/>
    <mergeCell ref="AH27:AJ27"/>
    <mergeCell ref="AK27:AM27"/>
    <mergeCell ref="AN27:AP27"/>
    <mergeCell ref="AR27:AU27"/>
    <mergeCell ref="S28:U28"/>
    <mergeCell ref="V28:X28"/>
    <mergeCell ref="Y28:AA28"/>
    <mergeCell ref="AB28:AD28"/>
    <mergeCell ref="AE28:AG28"/>
    <mergeCell ref="AH28:AJ28"/>
    <mergeCell ref="AK28:AM28"/>
    <mergeCell ref="AN28:AP28"/>
    <mergeCell ref="AR28:AU28"/>
    <mergeCell ref="M30:Z30"/>
    <mergeCell ref="AP30:AT30"/>
    <mergeCell ref="L31:Q33"/>
    <mergeCell ref="T31:V31"/>
    <mergeCell ref="Y31:AA31"/>
    <mergeCell ref="AD31:AF31"/>
    <mergeCell ref="AI31:AK31"/>
    <mergeCell ref="AN31:AP31"/>
    <mergeCell ref="AS31:AU31"/>
    <mergeCell ref="T32:V32"/>
    <mergeCell ref="Y32:AA32"/>
    <mergeCell ref="AD32:AF32"/>
    <mergeCell ref="AI32:AK32"/>
    <mergeCell ref="AN32:AP32"/>
    <mergeCell ref="AS32:AU32"/>
    <mergeCell ref="S33:U33"/>
    <mergeCell ref="V33:W33"/>
    <mergeCell ref="X33:Z33"/>
    <mergeCell ref="AA33:AB33"/>
    <mergeCell ref="AC33:AE33"/>
    <mergeCell ref="AF33:AG33"/>
    <mergeCell ref="AH33:AJ33"/>
    <mergeCell ref="AK33:AL33"/>
    <mergeCell ref="AM33:AO33"/>
    <mergeCell ref="AP33:AQ33"/>
    <mergeCell ref="AR33:AT33"/>
    <mergeCell ref="AU33:AV33"/>
    <mergeCell ref="L34:Q39"/>
    <mergeCell ref="T34:V34"/>
    <mergeCell ref="Y34:AA34"/>
    <mergeCell ref="AD34:AF34"/>
    <mergeCell ref="AI34:AK34"/>
    <mergeCell ref="AN34:AP34"/>
    <mergeCell ref="AS34:AU34"/>
    <mergeCell ref="T35:V35"/>
    <mergeCell ref="Y35:AA35"/>
    <mergeCell ref="AD35:AF35"/>
    <mergeCell ref="AI35:AK35"/>
    <mergeCell ref="AN35:AP35"/>
    <mergeCell ref="AS35:AU35"/>
    <mergeCell ref="S36:U36"/>
    <mergeCell ref="V36:W36"/>
    <mergeCell ref="X36:Z36"/>
    <mergeCell ref="AA36:AB36"/>
    <mergeCell ref="AC36:AE36"/>
    <mergeCell ref="AF36:AG36"/>
    <mergeCell ref="AH36:AJ36"/>
    <mergeCell ref="AK36:AL36"/>
    <mergeCell ref="AM36:AO36"/>
    <mergeCell ref="AP36:AQ36"/>
    <mergeCell ref="AR36:AT36"/>
    <mergeCell ref="AU36:AV36"/>
    <mergeCell ref="T37:V37"/>
    <mergeCell ref="Y37:AA37"/>
    <mergeCell ref="AD37:AF37"/>
    <mergeCell ref="AI37:AK37"/>
    <mergeCell ref="AN37:AP37"/>
    <mergeCell ref="AS37:AU37"/>
    <mergeCell ref="T38:V38"/>
    <mergeCell ref="Y38:AA38"/>
    <mergeCell ref="AD38:AF38"/>
    <mergeCell ref="AI38:AK38"/>
    <mergeCell ref="AN38:AP38"/>
    <mergeCell ref="AS38:AU38"/>
    <mergeCell ref="S39:U39"/>
    <mergeCell ref="V39:W39"/>
    <mergeCell ref="X39:Z39"/>
    <mergeCell ref="AA39:AB39"/>
    <mergeCell ref="AC39:AE39"/>
    <mergeCell ref="AF39:AG39"/>
    <mergeCell ref="AH39:AJ39"/>
    <mergeCell ref="AK39:AL39"/>
    <mergeCell ref="AM39:AO39"/>
    <mergeCell ref="AP39:AQ39"/>
    <mergeCell ref="AR39:AT39"/>
    <mergeCell ref="AU39:AV39"/>
    <mergeCell ref="L40:Q42"/>
    <mergeCell ref="T40:V40"/>
    <mergeCell ref="Y40:AA40"/>
    <mergeCell ref="AD40:AF40"/>
    <mergeCell ref="AI40:AK40"/>
    <mergeCell ref="AN40:AP40"/>
    <mergeCell ref="S42:U42"/>
    <mergeCell ref="V42:W42"/>
    <mergeCell ref="X42:Z42"/>
    <mergeCell ref="AA42:AB42"/>
    <mergeCell ref="AS40:AU40"/>
    <mergeCell ref="T41:V41"/>
    <mergeCell ref="Y41:AA41"/>
    <mergeCell ref="AD41:AF41"/>
    <mergeCell ref="AI41:AK41"/>
    <mergeCell ref="AN41:AP41"/>
    <mergeCell ref="AS41:AU41"/>
    <mergeCell ref="AR42:AT42"/>
    <mergeCell ref="AU42:AV42"/>
    <mergeCell ref="AC42:AE42"/>
    <mergeCell ref="AF42:AG42"/>
    <mergeCell ref="AH42:AJ42"/>
    <mergeCell ref="AK42:AL42"/>
    <mergeCell ref="AM42:AO42"/>
    <mergeCell ref="AP42:AQ42"/>
  </mergeCells>
  <conditionalFormatting sqref="A1:Y65536 AW1:IV65536 Z1:AV21 Z23:AV65536">
    <cfRule type="cellIs" priority="1" dxfId="14" operator="equal" stopIfTrue="1">
      <formula>0</formula>
    </cfRule>
  </conditionalFormatting>
  <printOptions/>
  <pageMargins left="0.8661417322834646" right="0.7874015748031497" top="0.984251968503937" bottom="0.984251968503937" header="0.5118110236220472" footer="0.787401574803149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6:AJ261"/>
  <sheetViews>
    <sheetView view="pageBreakPreview" zoomScale="90" zoomScaleNormal="90" zoomScaleSheetLayoutView="90" zoomScalePageLayoutView="0" workbookViewId="0" topLeftCell="F6">
      <pane xSplit="6" ySplit="16" topLeftCell="L22" activePane="bottomRight" state="frozen"/>
      <selection pane="topLeft" activeCell="A1" sqref="A1"/>
      <selection pane="topRight" activeCell="F6" sqref="F6"/>
      <selection pane="bottomLeft" activeCell="F6" sqref="F6"/>
      <selection pane="bottomRight" activeCell="AL23" sqref="AL23"/>
    </sheetView>
  </sheetViews>
  <sheetFormatPr defaultColWidth="9.00390625" defaultRowHeight="13.5"/>
  <cols>
    <col min="1" max="1" width="9.00390625" style="149" bestFit="1" customWidth="1"/>
    <col min="2" max="4" width="10.00390625" style="149" customWidth="1"/>
    <col min="5" max="5" width="7.75390625" style="149" customWidth="1"/>
    <col min="6" max="6" width="3.75390625" style="149" customWidth="1"/>
    <col min="7" max="7" width="4.25390625" style="149" customWidth="1"/>
    <col min="8" max="8" width="17.00390625" style="149" customWidth="1"/>
    <col min="9" max="9" width="3.75390625" style="149" customWidth="1"/>
    <col min="10" max="10" width="5.00390625" style="149" customWidth="1"/>
    <col min="11" max="11" width="3.75390625" style="149" customWidth="1"/>
    <col min="12" max="25" width="3.50390625" style="149" customWidth="1"/>
    <col min="26" max="26" width="9.375" style="149" customWidth="1"/>
    <col min="27" max="27" width="1.25" style="149" customWidth="1"/>
    <col min="28" max="28" width="2.50390625" style="149" customWidth="1"/>
    <col min="29" max="29" width="3.50390625" style="149" customWidth="1"/>
    <col min="30" max="30" width="1.25" style="149" customWidth="1"/>
    <col min="31" max="34" width="5.00390625" style="149" customWidth="1"/>
    <col min="35" max="35" width="1.25" style="149" customWidth="1"/>
    <col min="36" max="36" width="5.00390625" style="149" customWidth="1"/>
    <col min="37" max="37" width="9.00390625" style="149" bestFit="1" customWidth="1"/>
    <col min="38" max="16384" width="9.00390625" style="149" customWidth="1"/>
  </cols>
  <sheetData>
    <row r="6" ht="18.75" customHeight="1">
      <c r="G6" s="151">
        <f>IF(COUNTIF(AC22:AC261,"区分の確認")&gt;0,"！！　２つ以上の区分に○が入っているところがあります。","")</f>
      </c>
    </row>
    <row r="7" spans="7:29" ht="18" customHeight="1">
      <c r="G7" s="151">
        <f>IF(COUNTIF(AF22:AF261,"宿泊・日帰りの確認")&gt;0,"！！　宿泊と日帰りの両方に入力されています。宿泊する人の日帰り○印を削除してください。","")</f>
      </c>
      <c r="AC7" s="149" t="s">
        <v>348</v>
      </c>
    </row>
    <row r="8" spans="7:36" ht="18" customHeight="1">
      <c r="G8" s="151">
        <f>IF(COUNTIF(AB22:AB261,"レ")&gt;0,"！！　未入力のところがあるか、名前が入力されていないところがあります。","")</f>
      </c>
      <c r="AC8" s="149" t="s">
        <v>350</v>
      </c>
      <c r="AF8" s="149" t="s">
        <v>198</v>
      </c>
      <c r="AJ8" s="149" t="s">
        <v>63</v>
      </c>
    </row>
    <row r="9" ht="7.5" customHeight="1"/>
    <row r="10" spans="29:36" ht="12.75">
      <c r="AC10" s="152" t="s">
        <v>323</v>
      </c>
      <c r="AD10" s="152"/>
      <c r="AE10" s="152">
        <v>401</v>
      </c>
      <c r="AF10" s="152">
        <v>301</v>
      </c>
      <c r="AG10" s="152" t="s">
        <v>351</v>
      </c>
      <c r="AH10" s="152" t="s">
        <v>341</v>
      </c>
      <c r="AI10" s="152"/>
      <c r="AJ10" s="153" t="s">
        <v>127</v>
      </c>
    </row>
    <row r="11" spans="7:36" ht="16.5">
      <c r="G11" s="771" t="s">
        <v>216</v>
      </c>
      <c r="H11" s="772"/>
      <c r="I11" s="772"/>
      <c r="J11" s="772"/>
      <c r="K11" s="772"/>
      <c r="L11" s="772"/>
      <c r="M11" s="772"/>
      <c r="N11" s="772"/>
      <c r="O11" s="772"/>
      <c r="P11" s="772"/>
      <c r="Q11" s="772"/>
      <c r="R11" s="772"/>
      <c r="S11" s="772"/>
      <c r="T11" s="772"/>
      <c r="U11" s="772"/>
      <c r="V11" s="772"/>
      <c r="W11" s="772"/>
      <c r="X11" s="772"/>
      <c r="Y11" s="772"/>
      <c r="Z11" s="155"/>
      <c r="AA11" s="155"/>
      <c r="AC11" s="152" t="s">
        <v>324</v>
      </c>
      <c r="AD11" s="152"/>
      <c r="AE11" s="152">
        <v>402</v>
      </c>
      <c r="AF11" s="152">
        <v>302</v>
      </c>
      <c r="AG11" s="152" t="s">
        <v>334</v>
      </c>
      <c r="AH11" s="152" t="s">
        <v>343</v>
      </c>
      <c r="AI11" s="152"/>
      <c r="AJ11" s="153" t="s">
        <v>127</v>
      </c>
    </row>
    <row r="12" spans="7:36" s="150" customFormat="1" ht="12">
      <c r="G12" s="156"/>
      <c r="H12" s="773" t="s">
        <v>354</v>
      </c>
      <c r="I12" s="773"/>
      <c r="J12" s="773"/>
      <c r="K12" s="773"/>
      <c r="L12" s="773"/>
      <c r="M12" s="773"/>
      <c r="N12" s="773"/>
      <c r="O12" s="773"/>
      <c r="P12" s="773"/>
      <c r="Q12" s="773"/>
      <c r="R12" s="773"/>
      <c r="S12" s="773"/>
      <c r="T12" s="773"/>
      <c r="U12" s="773"/>
      <c r="V12" s="773"/>
      <c r="W12" s="773"/>
      <c r="X12" s="773"/>
      <c r="Y12" s="773"/>
      <c r="Z12" s="156"/>
      <c r="AA12" s="156"/>
      <c r="AC12" s="157"/>
      <c r="AD12" s="157"/>
      <c r="AE12" s="157">
        <v>403</v>
      </c>
      <c r="AF12" s="157">
        <v>303</v>
      </c>
      <c r="AG12" s="157"/>
      <c r="AH12" s="157" t="s">
        <v>344</v>
      </c>
      <c r="AI12" s="157"/>
      <c r="AJ12" s="157"/>
    </row>
    <row r="13" spans="7:36" s="150" customFormat="1" ht="12">
      <c r="G13" s="156"/>
      <c r="H13" s="774" t="s">
        <v>356</v>
      </c>
      <c r="I13" s="774"/>
      <c r="J13" s="774"/>
      <c r="K13" s="774"/>
      <c r="L13" s="774"/>
      <c r="M13" s="774"/>
      <c r="N13" s="774"/>
      <c r="O13" s="774"/>
      <c r="P13" s="774"/>
      <c r="Q13" s="774"/>
      <c r="R13" s="774"/>
      <c r="S13" s="774"/>
      <c r="T13" s="774"/>
      <c r="U13" s="774"/>
      <c r="V13" s="774"/>
      <c r="W13" s="774"/>
      <c r="X13" s="774"/>
      <c r="Y13" s="774"/>
      <c r="Z13" s="156"/>
      <c r="AA13" s="156"/>
      <c r="AC13" s="157"/>
      <c r="AD13" s="157"/>
      <c r="AE13" s="157">
        <v>404</v>
      </c>
      <c r="AF13" s="157">
        <v>304</v>
      </c>
      <c r="AG13" s="157"/>
      <c r="AH13" s="157" t="s">
        <v>346</v>
      </c>
      <c r="AI13" s="157"/>
      <c r="AJ13" s="157"/>
    </row>
    <row r="14" spans="7:36" s="150" customFormat="1" ht="12">
      <c r="G14" s="156"/>
      <c r="H14" s="773" t="s">
        <v>58</v>
      </c>
      <c r="I14" s="773"/>
      <c r="J14" s="773"/>
      <c r="K14" s="773"/>
      <c r="L14" s="773"/>
      <c r="M14" s="773"/>
      <c r="N14" s="773"/>
      <c r="O14" s="773"/>
      <c r="P14" s="773"/>
      <c r="Q14" s="773"/>
      <c r="R14" s="773"/>
      <c r="S14" s="773"/>
      <c r="T14" s="773"/>
      <c r="U14" s="773"/>
      <c r="V14" s="773"/>
      <c r="W14" s="773"/>
      <c r="X14" s="773"/>
      <c r="Y14" s="773"/>
      <c r="Z14" s="156"/>
      <c r="AA14" s="156"/>
      <c r="AC14" s="157"/>
      <c r="AD14" s="157"/>
      <c r="AE14" s="157">
        <v>405</v>
      </c>
      <c r="AF14" s="157">
        <v>305</v>
      </c>
      <c r="AG14" s="157"/>
      <c r="AH14" s="157" t="s">
        <v>347</v>
      </c>
      <c r="AI14" s="157"/>
      <c r="AJ14" s="157"/>
    </row>
    <row r="15" spans="7:36" s="150" customFormat="1" ht="13.5" customHeight="1">
      <c r="G15" s="156"/>
      <c r="H15" s="773" t="s">
        <v>106</v>
      </c>
      <c r="I15" s="773"/>
      <c r="J15" s="773"/>
      <c r="K15" s="773"/>
      <c r="L15" s="773"/>
      <c r="M15" s="773"/>
      <c r="N15" s="773"/>
      <c r="O15" s="773"/>
      <c r="P15" s="773"/>
      <c r="Q15" s="773"/>
      <c r="R15" s="773"/>
      <c r="S15" s="773"/>
      <c r="T15" s="773"/>
      <c r="U15" s="773"/>
      <c r="V15" s="773"/>
      <c r="W15" s="773"/>
      <c r="X15" s="773"/>
      <c r="Y15" s="773"/>
      <c r="Z15" s="156"/>
      <c r="AA15" s="156"/>
      <c r="AC15" s="157"/>
      <c r="AD15" s="157"/>
      <c r="AE15" s="157"/>
      <c r="AF15" s="157"/>
      <c r="AG15" s="157"/>
      <c r="AH15" s="157"/>
      <c r="AI15" s="157"/>
      <c r="AJ15" s="157"/>
    </row>
    <row r="16" spans="7:36" s="150" customFormat="1" ht="12">
      <c r="G16" s="156"/>
      <c r="H16" s="773" t="s">
        <v>67</v>
      </c>
      <c r="I16" s="773"/>
      <c r="J16" s="773"/>
      <c r="K16" s="773"/>
      <c r="L16" s="773"/>
      <c r="M16" s="773"/>
      <c r="N16" s="773"/>
      <c r="O16" s="773"/>
      <c r="P16" s="773"/>
      <c r="Q16" s="773"/>
      <c r="R16" s="773"/>
      <c r="S16" s="773"/>
      <c r="T16" s="773"/>
      <c r="U16" s="773"/>
      <c r="V16" s="773"/>
      <c r="W16" s="773"/>
      <c r="X16" s="773"/>
      <c r="Y16" s="773"/>
      <c r="Z16" s="156"/>
      <c r="AA16" s="156"/>
      <c r="AC16" s="157"/>
      <c r="AD16" s="157"/>
      <c r="AE16" s="157" t="s">
        <v>32</v>
      </c>
      <c r="AF16" s="157" t="s">
        <v>3</v>
      </c>
      <c r="AG16" s="157" t="s">
        <v>336</v>
      </c>
      <c r="AH16" s="157" t="s">
        <v>357</v>
      </c>
      <c r="AI16" s="157"/>
      <c r="AJ16" s="157"/>
    </row>
    <row r="17" spans="7:27" ht="7.5" customHeight="1">
      <c r="G17" s="155"/>
      <c r="H17" s="154"/>
      <c r="I17" s="154"/>
      <c r="J17" s="154"/>
      <c r="K17" s="154"/>
      <c r="L17" s="154"/>
      <c r="M17" s="154"/>
      <c r="N17" s="154"/>
      <c r="O17" s="154"/>
      <c r="P17" s="154"/>
      <c r="Q17" s="154"/>
      <c r="R17" s="154"/>
      <c r="S17" s="154"/>
      <c r="T17" s="154"/>
      <c r="U17" s="154"/>
      <c r="V17" s="154"/>
      <c r="W17" s="154"/>
      <c r="X17" s="154"/>
      <c r="Y17" s="154"/>
      <c r="Z17" s="155"/>
      <c r="AA17" s="155"/>
    </row>
    <row r="18" spans="7:27" ht="21.75" customHeight="1">
      <c r="G18" s="752" t="s">
        <v>360</v>
      </c>
      <c r="H18" s="752"/>
      <c r="I18" s="753">
        <f>IF(ISBLANK('共通データ'!O2),"",'共通データ'!O2)</f>
      </c>
      <c r="J18" s="754"/>
      <c r="K18" s="754"/>
      <c r="L18" s="754"/>
      <c r="M18" s="754"/>
      <c r="N18" s="754"/>
      <c r="O18" s="754"/>
      <c r="P18" s="754"/>
      <c r="Q18" s="754"/>
      <c r="R18" s="754"/>
      <c r="S18" s="754"/>
      <c r="T18" s="754"/>
      <c r="U18" s="754"/>
      <c r="V18" s="754"/>
      <c r="W18" s="754"/>
      <c r="X18" s="754"/>
      <c r="Y18" s="754"/>
      <c r="Z18" s="755"/>
      <c r="AA18" s="158"/>
    </row>
    <row r="19" spans="7:27" ht="7.5" customHeight="1">
      <c r="G19" s="155"/>
      <c r="H19" s="155"/>
      <c r="I19" s="155"/>
      <c r="J19" s="155"/>
      <c r="K19" s="155"/>
      <c r="L19" s="155"/>
      <c r="M19" s="155"/>
      <c r="N19" s="155"/>
      <c r="O19" s="155"/>
      <c r="P19" s="155"/>
      <c r="Q19" s="155"/>
      <c r="R19" s="155"/>
      <c r="S19" s="155"/>
      <c r="T19" s="155"/>
      <c r="U19" s="155"/>
      <c r="V19" s="155"/>
      <c r="W19" s="155"/>
      <c r="X19" s="155"/>
      <c r="Y19" s="155"/>
      <c r="Z19" s="155"/>
      <c r="AA19" s="155"/>
    </row>
    <row r="20" spans="2:27" ht="26.25" customHeight="1">
      <c r="B20" s="159" t="s">
        <v>363</v>
      </c>
      <c r="C20" s="159" t="s">
        <v>364</v>
      </c>
      <c r="D20" s="159" t="s">
        <v>366</v>
      </c>
      <c r="G20" s="756" t="s">
        <v>238</v>
      </c>
      <c r="H20" s="758" t="s">
        <v>368</v>
      </c>
      <c r="I20" s="760" t="s">
        <v>303</v>
      </c>
      <c r="J20" s="762" t="s">
        <v>198</v>
      </c>
      <c r="K20" s="762" t="s">
        <v>369</v>
      </c>
      <c r="L20" s="764" t="s">
        <v>371</v>
      </c>
      <c r="M20" s="765"/>
      <c r="N20" s="765"/>
      <c r="O20" s="765"/>
      <c r="P20" s="765"/>
      <c r="Q20" s="765"/>
      <c r="R20" s="765"/>
      <c r="S20" s="766"/>
      <c r="T20" s="767" t="s">
        <v>372</v>
      </c>
      <c r="U20" s="729"/>
      <c r="V20" s="729"/>
      <c r="W20" s="729"/>
      <c r="X20" s="729"/>
      <c r="Y20" s="768"/>
      <c r="Z20" s="769" t="s">
        <v>373</v>
      </c>
      <c r="AA20" s="160"/>
    </row>
    <row r="21" spans="2:27" ht="26.25" customHeight="1">
      <c r="B21" s="149" t="s">
        <v>375</v>
      </c>
      <c r="C21" s="149" t="s">
        <v>378</v>
      </c>
      <c r="D21" s="149" t="s">
        <v>379</v>
      </c>
      <c r="E21" s="149" t="s">
        <v>381</v>
      </c>
      <c r="G21" s="757"/>
      <c r="H21" s="759"/>
      <c r="I21" s="761"/>
      <c r="J21" s="763"/>
      <c r="K21" s="763"/>
      <c r="L21" s="161" t="s">
        <v>220</v>
      </c>
      <c r="M21" s="162" t="s">
        <v>383</v>
      </c>
      <c r="N21" s="162" t="s">
        <v>374</v>
      </c>
      <c r="O21" s="162" t="s">
        <v>312</v>
      </c>
      <c r="P21" s="162" t="s">
        <v>315</v>
      </c>
      <c r="Q21" s="162" t="s">
        <v>316</v>
      </c>
      <c r="R21" s="162" t="s">
        <v>224</v>
      </c>
      <c r="S21" s="163" t="s">
        <v>322</v>
      </c>
      <c r="T21" s="164" t="s">
        <v>218</v>
      </c>
      <c r="U21" s="165" t="s">
        <v>218</v>
      </c>
      <c r="V21" s="165" t="s">
        <v>218</v>
      </c>
      <c r="W21" s="165" t="s">
        <v>218</v>
      </c>
      <c r="X21" s="165" t="s">
        <v>218</v>
      </c>
      <c r="Y21" s="166" t="s">
        <v>218</v>
      </c>
      <c r="Z21" s="770"/>
      <c r="AA21" s="160"/>
    </row>
    <row r="22" spans="2:32" ht="21" customHeight="1">
      <c r="B22" s="149">
        <f aca="true" t="shared" si="0" ref="B22:B31">IF(I22="男",10,IF(I22="女",20,0))</f>
        <v>0</v>
      </c>
      <c r="C22" s="149">
        <f aca="true" t="shared" si="1" ref="C22:C31">IF(K22="○",200,IF(ISBLANK(J22),0,100))</f>
        <v>0</v>
      </c>
      <c r="D22" s="149">
        <f aca="true" t="shared" si="2" ref="D22:D31">IF(L22="○",1,IF(M22="○",2,IF(N22="○",3,IF(O22="○",4,IF(P22="○",5,IF(Q22="○",6,IF(R22="○",7,IF(S22="○",8,0))))))))</f>
        <v>0</v>
      </c>
      <c r="E22" s="149">
        <f aca="true" t="shared" si="3" ref="E22:E31">SUM(B22:D22)</f>
        <v>0</v>
      </c>
      <c r="G22" s="167">
        <v>1</v>
      </c>
      <c r="H22" s="168"/>
      <c r="I22" s="169"/>
      <c r="J22" s="170"/>
      <c r="K22" s="171"/>
      <c r="L22" s="172"/>
      <c r="M22" s="173"/>
      <c r="N22" s="173"/>
      <c r="O22" s="173"/>
      <c r="P22" s="173"/>
      <c r="Q22" s="173"/>
      <c r="R22" s="173"/>
      <c r="S22" s="174"/>
      <c r="T22" s="175"/>
      <c r="U22" s="176"/>
      <c r="V22" s="176"/>
      <c r="W22" s="176"/>
      <c r="X22" s="176"/>
      <c r="Y22" s="177"/>
      <c r="Z22" s="178"/>
      <c r="AA22" s="179"/>
      <c r="AB22" s="5">
        <f aca="true" t="shared" si="4" ref="AB22:AB31">IF(OR(AND(ISBLANK(H22),E22&gt;0),AND(NOT(ISBLANK(H22)),COUNTA(I22:S22)&lt;3)),"レ","")</f>
      </c>
      <c r="AC22" s="4">
        <f aca="true" t="shared" si="5" ref="AC22:AC31">IF(COUNTIF(L22:S22,"○")&gt;1,"区分の確認","")</f>
      </c>
      <c r="AF22" s="4">
        <f aca="true" t="shared" si="6" ref="AF22:AF31">IF(AND(NOT(ISBLANK(J22)),NOT(ISBLANK(K22))),"宿泊・日帰りの確認","")</f>
      </c>
    </row>
    <row r="23" spans="2:32" ht="21" customHeight="1">
      <c r="B23" s="149">
        <f t="shared" si="0"/>
        <v>0</v>
      </c>
      <c r="C23" s="149">
        <f t="shared" si="1"/>
        <v>0</v>
      </c>
      <c r="D23" s="149">
        <f t="shared" si="2"/>
        <v>0</v>
      </c>
      <c r="E23" s="149">
        <f t="shared" si="3"/>
        <v>0</v>
      </c>
      <c r="G23" s="180">
        <v>2</v>
      </c>
      <c r="H23" s="181"/>
      <c r="I23" s="182"/>
      <c r="J23" s="183"/>
      <c r="K23" s="184"/>
      <c r="L23" s="185"/>
      <c r="M23" s="186"/>
      <c r="N23" s="186"/>
      <c r="O23" s="186"/>
      <c r="P23" s="186"/>
      <c r="Q23" s="186"/>
      <c r="R23" s="186"/>
      <c r="S23" s="187"/>
      <c r="T23" s="188"/>
      <c r="U23" s="189"/>
      <c r="V23" s="189"/>
      <c r="W23" s="189"/>
      <c r="X23" s="189"/>
      <c r="Y23" s="190"/>
      <c r="Z23" s="191"/>
      <c r="AA23" s="192"/>
      <c r="AB23" s="5">
        <f t="shared" si="4"/>
      </c>
      <c r="AC23" s="4">
        <f t="shared" si="5"/>
      </c>
      <c r="AF23" s="4">
        <f t="shared" si="6"/>
      </c>
    </row>
    <row r="24" spans="2:32" ht="21" customHeight="1">
      <c r="B24" s="149">
        <f t="shared" si="0"/>
        <v>0</v>
      </c>
      <c r="C24" s="149">
        <f t="shared" si="1"/>
        <v>0</v>
      </c>
      <c r="D24" s="149">
        <f t="shared" si="2"/>
        <v>0</v>
      </c>
      <c r="E24" s="149">
        <f t="shared" si="3"/>
        <v>0</v>
      </c>
      <c r="G24" s="180">
        <v>3</v>
      </c>
      <c r="H24" s="181"/>
      <c r="I24" s="182"/>
      <c r="J24" s="183"/>
      <c r="K24" s="184"/>
      <c r="L24" s="185"/>
      <c r="M24" s="186"/>
      <c r="N24" s="186"/>
      <c r="O24" s="186"/>
      <c r="P24" s="186"/>
      <c r="Q24" s="186"/>
      <c r="R24" s="186"/>
      <c r="S24" s="187"/>
      <c r="T24" s="188"/>
      <c r="U24" s="189"/>
      <c r="V24" s="189"/>
      <c r="W24" s="189"/>
      <c r="X24" s="189"/>
      <c r="Y24" s="190"/>
      <c r="Z24" s="191"/>
      <c r="AA24" s="192"/>
      <c r="AB24" s="5">
        <f t="shared" si="4"/>
      </c>
      <c r="AC24" s="4">
        <f t="shared" si="5"/>
      </c>
      <c r="AF24" s="4">
        <f t="shared" si="6"/>
      </c>
    </row>
    <row r="25" spans="2:32" ht="21" customHeight="1">
      <c r="B25" s="149">
        <f t="shared" si="0"/>
        <v>0</v>
      </c>
      <c r="C25" s="149">
        <f t="shared" si="1"/>
        <v>0</v>
      </c>
      <c r="D25" s="149">
        <f t="shared" si="2"/>
        <v>0</v>
      </c>
      <c r="E25" s="149">
        <f t="shared" si="3"/>
        <v>0</v>
      </c>
      <c r="G25" s="180">
        <v>4</v>
      </c>
      <c r="H25" s="181"/>
      <c r="I25" s="182"/>
      <c r="J25" s="183"/>
      <c r="K25" s="184"/>
      <c r="L25" s="185"/>
      <c r="M25" s="186"/>
      <c r="N25" s="186"/>
      <c r="O25" s="186"/>
      <c r="P25" s="186"/>
      <c r="Q25" s="186"/>
      <c r="R25" s="186"/>
      <c r="S25" s="187"/>
      <c r="T25" s="188"/>
      <c r="U25" s="189"/>
      <c r="V25" s="189"/>
      <c r="W25" s="189"/>
      <c r="X25" s="189"/>
      <c r="Y25" s="190"/>
      <c r="Z25" s="191"/>
      <c r="AA25" s="192"/>
      <c r="AB25" s="5">
        <f t="shared" si="4"/>
      </c>
      <c r="AC25" s="4">
        <f t="shared" si="5"/>
      </c>
      <c r="AF25" s="4">
        <f t="shared" si="6"/>
      </c>
    </row>
    <row r="26" spans="2:32" ht="21" customHeight="1">
      <c r="B26" s="149">
        <f t="shared" si="0"/>
        <v>0</v>
      </c>
      <c r="C26" s="149">
        <f t="shared" si="1"/>
        <v>0</v>
      </c>
      <c r="D26" s="149">
        <f t="shared" si="2"/>
        <v>0</v>
      </c>
      <c r="E26" s="149">
        <f t="shared" si="3"/>
        <v>0</v>
      </c>
      <c r="G26" s="193">
        <v>5</v>
      </c>
      <c r="H26" s="194"/>
      <c r="I26" s="195"/>
      <c r="J26" s="196"/>
      <c r="K26" s="197"/>
      <c r="L26" s="198"/>
      <c r="M26" s="199"/>
      <c r="N26" s="199"/>
      <c r="O26" s="199"/>
      <c r="P26" s="199"/>
      <c r="Q26" s="199"/>
      <c r="R26" s="199"/>
      <c r="S26" s="200"/>
      <c r="T26" s="201"/>
      <c r="U26" s="202"/>
      <c r="V26" s="202"/>
      <c r="W26" s="202"/>
      <c r="X26" s="202"/>
      <c r="Y26" s="203"/>
      <c r="Z26" s="204"/>
      <c r="AA26" s="192"/>
      <c r="AB26" s="5">
        <f t="shared" si="4"/>
      </c>
      <c r="AC26" s="4">
        <f t="shared" si="5"/>
      </c>
      <c r="AF26" s="4">
        <f t="shared" si="6"/>
      </c>
    </row>
    <row r="27" spans="2:32" ht="21" customHeight="1">
      <c r="B27" s="149">
        <f t="shared" si="0"/>
        <v>0</v>
      </c>
      <c r="C27" s="149">
        <f t="shared" si="1"/>
        <v>0</v>
      </c>
      <c r="D27" s="149">
        <f t="shared" si="2"/>
        <v>0</v>
      </c>
      <c r="E27" s="149">
        <f t="shared" si="3"/>
        <v>0</v>
      </c>
      <c r="G27" s="167">
        <v>6</v>
      </c>
      <c r="H27" s="168"/>
      <c r="I27" s="169"/>
      <c r="J27" s="170"/>
      <c r="K27" s="171"/>
      <c r="L27" s="205"/>
      <c r="M27" s="173"/>
      <c r="N27" s="173"/>
      <c r="O27" s="173"/>
      <c r="P27" s="173"/>
      <c r="Q27" s="173"/>
      <c r="R27" s="173"/>
      <c r="S27" s="174"/>
      <c r="T27" s="175"/>
      <c r="U27" s="176"/>
      <c r="V27" s="176"/>
      <c r="W27" s="176"/>
      <c r="X27" s="176"/>
      <c r="Y27" s="206"/>
      <c r="Z27" s="207"/>
      <c r="AA27" s="192"/>
      <c r="AB27" s="5">
        <f t="shared" si="4"/>
      </c>
      <c r="AC27" s="4">
        <f t="shared" si="5"/>
      </c>
      <c r="AF27" s="4">
        <f t="shared" si="6"/>
      </c>
    </row>
    <row r="28" spans="2:32" ht="21" customHeight="1">
      <c r="B28" s="149">
        <f t="shared" si="0"/>
        <v>0</v>
      </c>
      <c r="C28" s="149">
        <f t="shared" si="1"/>
        <v>0</v>
      </c>
      <c r="D28" s="149">
        <f t="shared" si="2"/>
        <v>0</v>
      </c>
      <c r="E28" s="149">
        <f t="shared" si="3"/>
        <v>0</v>
      </c>
      <c r="G28" s="180">
        <v>7</v>
      </c>
      <c r="H28" s="181"/>
      <c r="I28" s="182"/>
      <c r="J28" s="183"/>
      <c r="K28" s="184"/>
      <c r="L28" s="185"/>
      <c r="M28" s="186"/>
      <c r="N28" s="186"/>
      <c r="O28" s="186"/>
      <c r="P28" s="186"/>
      <c r="Q28" s="186"/>
      <c r="R28" s="186"/>
      <c r="S28" s="187"/>
      <c r="T28" s="188"/>
      <c r="U28" s="189"/>
      <c r="V28" s="189"/>
      <c r="W28" s="189"/>
      <c r="X28" s="189"/>
      <c r="Y28" s="190"/>
      <c r="Z28" s="191"/>
      <c r="AA28" s="192"/>
      <c r="AB28" s="5">
        <f t="shared" si="4"/>
      </c>
      <c r="AC28" s="4">
        <f t="shared" si="5"/>
      </c>
      <c r="AF28" s="4">
        <f t="shared" si="6"/>
      </c>
    </row>
    <row r="29" spans="2:32" ht="21" customHeight="1">
      <c r="B29" s="149">
        <f t="shared" si="0"/>
        <v>0</v>
      </c>
      <c r="C29" s="149">
        <f t="shared" si="1"/>
        <v>0</v>
      </c>
      <c r="D29" s="149">
        <f t="shared" si="2"/>
        <v>0</v>
      </c>
      <c r="E29" s="149">
        <f t="shared" si="3"/>
        <v>0</v>
      </c>
      <c r="G29" s="180">
        <v>8</v>
      </c>
      <c r="H29" s="181"/>
      <c r="I29" s="182"/>
      <c r="J29" s="183"/>
      <c r="K29" s="184"/>
      <c r="L29" s="185"/>
      <c r="M29" s="186"/>
      <c r="N29" s="186"/>
      <c r="O29" s="186"/>
      <c r="P29" s="186"/>
      <c r="Q29" s="186"/>
      <c r="R29" s="186"/>
      <c r="S29" s="187"/>
      <c r="T29" s="188"/>
      <c r="U29" s="189"/>
      <c r="V29" s="189"/>
      <c r="W29" s="189"/>
      <c r="X29" s="189"/>
      <c r="Y29" s="190"/>
      <c r="Z29" s="191"/>
      <c r="AA29" s="192"/>
      <c r="AB29" s="5">
        <f t="shared" si="4"/>
      </c>
      <c r="AC29" s="4">
        <f t="shared" si="5"/>
      </c>
      <c r="AF29" s="4">
        <f t="shared" si="6"/>
      </c>
    </row>
    <row r="30" spans="2:32" ht="21" customHeight="1">
      <c r="B30" s="149">
        <f t="shared" si="0"/>
        <v>0</v>
      </c>
      <c r="C30" s="149">
        <f t="shared" si="1"/>
        <v>0</v>
      </c>
      <c r="D30" s="149">
        <f t="shared" si="2"/>
        <v>0</v>
      </c>
      <c r="E30" s="149">
        <f t="shared" si="3"/>
        <v>0</v>
      </c>
      <c r="G30" s="180">
        <v>9</v>
      </c>
      <c r="H30" s="181"/>
      <c r="I30" s="182"/>
      <c r="J30" s="183"/>
      <c r="K30" s="184"/>
      <c r="L30" s="185"/>
      <c r="M30" s="186"/>
      <c r="N30" s="186"/>
      <c r="O30" s="186"/>
      <c r="P30" s="186"/>
      <c r="Q30" s="186"/>
      <c r="R30" s="186"/>
      <c r="S30" s="187"/>
      <c r="T30" s="188"/>
      <c r="U30" s="189"/>
      <c r="V30" s="189"/>
      <c r="W30" s="189"/>
      <c r="X30" s="189"/>
      <c r="Y30" s="190"/>
      <c r="Z30" s="191"/>
      <c r="AA30" s="192"/>
      <c r="AB30" s="5">
        <f t="shared" si="4"/>
      </c>
      <c r="AC30" s="4">
        <f t="shared" si="5"/>
      </c>
      <c r="AF30" s="4">
        <f t="shared" si="6"/>
      </c>
    </row>
    <row r="31" spans="2:32" ht="21" customHeight="1">
      <c r="B31" s="149">
        <f t="shared" si="0"/>
        <v>0</v>
      </c>
      <c r="C31" s="149">
        <f t="shared" si="1"/>
        <v>0</v>
      </c>
      <c r="D31" s="149">
        <f t="shared" si="2"/>
        <v>0</v>
      </c>
      <c r="E31" s="149">
        <f t="shared" si="3"/>
        <v>0</v>
      </c>
      <c r="G31" s="193">
        <v>10</v>
      </c>
      <c r="H31" s="194"/>
      <c r="I31" s="195"/>
      <c r="J31" s="196"/>
      <c r="K31" s="197"/>
      <c r="L31" s="198"/>
      <c r="M31" s="199"/>
      <c r="N31" s="199"/>
      <c r="O31" s="199"/>
      <c r="P31" s="199"/>
      <c r="Q31" s="199"/>
      <c r="R31" s="199"/>
      <c r="S31" s="200"/>
      <c r="T31" s="201"/>
      <c r="U31" s="202"/>
      <c r="V31" s="202"/>
      <c r="W31" s="202"/>
      <c r="X31" s="202"/>
      <c r="Y31" s="203"/>
      <c r="Z31" s="204"/>
      <c r="AA31" s="192"/>
      <c r="AB31" s="5">
        <f t="shared" si="4"/>
      </c>
      <c r="AC31" s="4">
        <f t="shared" si="5"/>
      </c>
      <c r="AF31" s="4">
        <f t="shared" si="6"/>
      </c>
    </row>
    <row r="32" spans="2:32" ht="21" customHeight="1">
      <c r="B32" s="149">
        <f aca="true" t="shared" si="7" ref="B32:B37">IF(I32="男",10,IF(I32="女",20,0))</f>
        <v>0</v>
      </c>
      <c r="C32" s="149">
        <f aca="true" t="shared" si="8" ref="C32:C37">IF(K32="○",200,IF(ISBLANK(J32),0,100))</f>
        <v>0</v>
      </c>
      <c r="D32" s="149">
        <f aca="true" t="shared" si="9" ref="D32:D37">IF(L32="○",1,IF(M32="○",2,IF(N32="○",3,IF(O32="○",4,IF(P32="○",5,IF(Q32="○",6,IF(R32="○",7,IF(S32="○",8,0))))))))</f>
        <v>0</v>
      </c>
      <c r="E32" s="149">
        <f aca="true" t="shared" si="10" ref="E32:E37">SUM(B32:D32)</f>
        <v>0</v>
      </c>
      <c r="G32" s="167">
        <v>11</v>
      </c>
      <c r="H32" s="168"/>
      <c r="I32" s="169"/>
      <c r="J32" s="170"/>
      <c r="K32" s="171"/>
      <c r="L32" s="205"/>
      <c r="M32" s="173"/>
      <c r="N32" s="173"/>
      <c r="O32" s="173"/>
      <c r="P32" s="173"/>
      <c r="Q32" s="173"/>
      <c r="R32" s="173"/>
      <c r="S32" s="174"/>
      <c r="T32" s="175"/>
      <c r="U32" s="176"/>
      <c r="V32" s="176"/>
      <c r="W32" s="176"/>
      <c r="X32" s="176"/>
      <c r="Y32" s="206"/>
      <c r="Z32" s="207"/>
      <c r="AA32" s="192"/>
      <c r="AB32" s="5">
        <f aca="true" t="shared" si="11" ref="AB32:AB37">IF(OR(AND(ISBLANK(H32),E32&gt;0),AND(NOT(ISBLANK(H32)),COUNTA(I32:S32)&lt;3)),"レ","")</f>
      </c>
      <c r="AC32" s="4">
        <f aca="true" t="shared" si="12" ref="AC32:AC37">IF(COUNTIF(L32:S32,"○")&gt;1,"区分の確認","")</f>
      </c>
      <c r="AF32" s="4">
        <f aca="true" t="shared" si="13" ref="AF32:AF37">IF(AND(NOT(ISBLANK(J32)),NOT(ISBLANK(K32))),"宿泊・日帰りの確認","")</f>
      </c>
    </row>
    <row r="33" spans="2:32" ht="21" customHeight="1">
      <c r="B33" s="149">
        <f t="shared" si="7"/>
        <v>0</v>
      </c>
      <c r="C33" s="149">
        <f t="shared" si="8"/>
        <v>0</v>
      </c>
      <c r="D33" s="149">
        <f t="shared" si="9"/>
        <v>0</v>
      </c>
      <c r="E33" s="149">
        <f t="shared" si="10"/>
        <v>0</v>
      </c>
      <c r="G33" s="180">
        <v>12</v>
      </c>
      <c r="H33" s="181"/>
      <c r="I33" s="182"/>
      <c r="J33" s="183"/>
      <c r="K33" s="184"/>
      <c r="L33" s="185"/>
      <c r="M33" s="186"/>
      <c r="N33" s="186"/>
      <c r="O33" s="186"/>
      <c r="P33" s="186"/>
      <c r="Q33" s="186"/>
      <c r="R33" s="186"/>
      <c r="S33" s="187"/>
      <c r="T33" s="188"/>
      <c r="U33" s="189"/>
      <c r="V33" s="189"/>
      <c r="W33" s="189"/>
      <c r="X33" s="189"/>
      <c r="Y33" s="190"/>
      <c r="Z33" s="191"/>
      <c r="AA33" s="192"/>
      <c r="AB33" s="5">
        <f t="shared" si="11"/>
      </c>
      <c r="AC33" s="4">
        <f t="shared" si="12"/>
      </c>
      <c r="AF33" s="4">
        <f t="shared" si="13"/>
      </c>
    </row>
    <row r="34" spans="2:32" ht="21" customHeight="1">
      <c r="B34" s="149">
        <f t="shared" si="7"/>
        <v>0</v>
      </c>
      <c r="C34" s="149">
        <f t="shared" si="8"/>
        <v>0</v>
      </c>
      <c r="D34" s="149">
        <f t="shared" si="9"/>
        <v>0</v>
      </c>
      <c r="E34" s="149">
        <f t="shared" si="10"/>
        <v>0</v>
      </c>
      <c r="G34" s="180">
        <v>13</v>
      </c>
      <c r="H34" s="181"/>
      <c r="I34" s="182"/>
      <c r="J34" s="183"/>
      <c r="K34" s="184"/>
      <c r="L34" s="185"/>
      <c r="M34" s="186"/>
      <c r="N34" s="186"/>
      <c r="O34" s="186"/>
      <c r="P34" s="186"/>
      <c r="Q34" s="186"/>
      <c r="R34" s="186"/>
      <c r="S34" s="187"/>
      <c r="T34" s="188"/>
      <c r="U34" s="189"/>
      <c r="V34" s="189"/>
      <c r="W34" s="189"/>
      <c r="X34" s="189"/>
      <c r="Y34" s="190"/>
      <c r="Z34" s="191"/>
      <c r="AA34" s="192"/>
      <c r="AB34" s="5">
        <f t="shared" si="11"/>
      </c>
      <c r="AC34" s="4">
        <f t="shared" si="12"/>
      </c>
      <c r="AF34" s="4">
        <f t="shared" si="13"/>
      </c>
    </row>
    <row r="35" spans="2:32" ht="21" customHeight="1">
      <c r="B35" s="149">
        <f t="shared" si="7"/>
        <v>0</v>
      </c>
      <c r="C35" s="149">
        <f t="shared" si="8"/>
        <v>0</v>
      </c>
      <c r="D35" s="149">
        <f t="shared" si="9"/>
        <v>0</v>
      </c>
      <c r="E35" s="149">
        <f t="shared" si="10"/>
        <v>0</v>
      </c>
      <c r="G35" s="180">
        <v>14</v>
      </c>
      <c r="H35" s="181"/>
      <c r="I35" s="182"/>
      <c r="J35" s="183"/>
      <c r="K35" s="184"/>
      <c r="L35" s="185"/>
      <c r="M35" s="186"/>
      <c r="N35" s="186"/>
      <c r="O35" s="186"/>
      <c r="P35" s="186"/>
      <c r="Q35" s="186"/>
      <c r="R35" s="186"/>
      <c r="S35" s="187"/>
      <c r="T35" s="188"/>
      <c r="U35" s="189"/>
      <c r="V35" s="189"/>
      <c r="W35" s="189"/>
      <c r="X35" s="189"/>
      <c r="Y35" s="190"/>
      <c r="Z35" s="191"/>
      <c r="AA35" s="192"/>
      <c r="AB35" s="5">
        <f t="shared" si="11"/>
      </c>
      <c r="AC35" s="4">
        <f t="shared" si="12"/>
      </c>
      <c r="AF35" s="4">
        <f t="shared" si="13"/>
      </c>
    </row>
    <row r="36" spans="2:32" ht="21" customHeight="1">
      <c r="B36" s="149">
        <f t="shared" si="7"/>
        <v>0</v>
      </c>
      <c r="C36" s="149">
        <f t="shared" si="8"/>
        <v>0</v>
      </c>
      <c r="D36" s="149">
        <f t="shared" si="9"/>
        <v>0</v>
      </c>
      <c r="E36" s="149">
        <f t="shared" si="10"/>
        <v>0</v>
      </c>
      <c r="G36" s="208">
        <v>15</v>
      </c>
      <c r="H36" s="209"/>
      <c r="I36" s="210"/>
      <c r="J36" s="211"/>
      <c r="K36" s="212"/>
      <c r="L36" s="213"/>
      <c r="M36" s="214"/>
      <c r="N36" s="214"/>
      <c r="O36" s="214"/>
      <c r="P36" s="214"/>
      <c r="Q36" s="214"/>
      <c r="R36" s="214"/>
      <c r="S36" s="215"/>
      <c r="T36" s="216"/>
      <c r="U36" s="217"/>
      <c r="V36" s="217"/>
      <c r="W36" s="217"/>
      <c r="X36" s="217"/>
      <c r="Y36" s="218"/>
      <c r="Z36" s="219"/>
      <c r="AA36" s="192"/>
      <c r="AB36" s="5">
        <f t="shared" si="11"/>
      </c>
      <c r="AC36" s="4">
        <f t="shared" si="12"/>
      </c>
      <c r="AF36" s="4">
        <f t="shared" si="13"/>
      </c>
    </row>
    <row r="37" spans="2:32" ht="21" customHeight="1">
      <c r="B37" s="149">
        <f t="shared" si="7"/>
        <v>0</v>
      </c>
      <c r="C37" s="149">
        <f t="shared" si="8"/>
        <v>0</v>
      </c>
      <c r="D37" s="149">
        <f t="shared" si="9"/>
        <v>0</v>
      </c>
      <c r="E37" s="149">
        <f t="shared" si="10"/>
        <v>0</v>
      </c>
      <c r="G37" s="220">
        <v>16</v>
      </c>
      <c r="H37" s="221"/>
      <c r="I37" s="222"/>
      <c r="J37" s="223"/>
      <c r="K37" s="224"/>
      <c r="L37" s="225"/>
      <c r="M37" s="226"/>
      <c r="N37" s="226"/>
      <c r="O37" s="226"/>
      <c r="P37" s="226"/>
      <c r="Q37" s="226"/>
      <c r="R37" s="226"/>
      <c r="S37" s="227"/>
      <c r="T37" s="228"/>
      <c r="U37" s="229"/>
      <c r="V37" s="229"/>
      <c r="W37" s="229"/>
      <c r="X37" s="229"/>
      <c r="Y37" s="177"/>
      <c r="Z37" s="230"/>
      <c r="AA37" s="192"/>
      <c r="AB37" s="5">
        <f t="shared" si="11"/>
      </c>
      <c r="AC37" s="4">
        <f t="shared" si="12"/>
      </c>
      <c r="AF37" s="4">
        <f t="shared" si="13"/>
      </c>
    </row>
    <row r="38" spans="2:32" ht="21" customHeight="1">
      <c r="B38" s="149">
        <f aca="true" t="shared" si="14" ref="B38:B47">IF(I38="男",10,IF(I38="女",20,0))</f>
        <v>0</v>
      </c>
      <c r="C38" s="149">
        <f aca="true" t="shared" si="15" ref="C38:C47">IF(K38="○",200,IF(ISBLANK(J38),0,100))</f>
        <v>0</v>
      </c>
      <c r="D38" s="149">
        <f aca="true" t="shared" si="16" ref="D38:D47">IF(L38="○",1,IF(M38="○",2,IF(N38="○",3,IF(O38="○",4,IF(P38="○",5,IF(Q38="○",6,IF(R38="○",7,IF(S38="○",8,0))))))))</f>
        <v>0</v>
      </c>
      <c r="E38" s="149">
        <f aca="true" t="shared" si="17" ref="E38:E47">SUM(B38:D38)</f>
        <v>0</v>
      </c>
      <c r="G38" s="180">
        <v>17</v>
      </c>
      <c r="H38" s="181"/>
      <c r="I38" s="182"/>
      <c r="J38" s="183"/>
      <c r="K38" s="184"/>
      <c r="L38" s="185"/>
      <c r="M38" s="186"/>
      <c r="N38" s="186"/>
      <c r="O38" s="186"/>
      <c r="P38" s="186"/>
      <c r="Q38" s="186"/>
      <c r="R38" s="186"/>
      <c r="S38" s="187"/>
      <c r="T38" s="188"/>
      <c r="U38" s="189"/>
      <c r="V38" s="189"/>
      <c r="W38" s="189"/>
      <c r="X38" s="189"/>
      <c r="Y38" s="190"/>
      <c r="Z38" s="191"/>
      <c r="AA38" s="192"/>
      <c r="AB38" s="5">
        <f aca="true" t="shared" si="18" ref="AB38:AB47">IF(OR(AND(ISBLANK(H38),E38&gt;0),AND(NOT(ISBLANK(H38)),COUNTA(I38:S38)&lt;3)),"レ","")</f>
      </c>
      <c r="AC38" s="4">
        <f aca="true" t="shared" si="19" ref="AC38:AC47">IF(COUNTIF(L38:S38,"○")&gt;1,"区分の確認","")</f>
      </c>
      <c r="AF38" s="4">
        <f aca="true" t="shared" si="20" ref="AF38:AF47">IF(AND(NOT(ISBLANK(J38)),NOT(ISBLANK(K38))),"宿泊・日帰りの確認","")</f>
      </c>
    </row>
    <row r="39" spans="2:32" ht="21" customHeight="1">
      <c r="B39" s="149">
        <f t="shared" si="14"/>
        <v>0</v>
      </c>
      <c r="C39" s="149">
        <f t="shared" si="15"/>
        <v>0</v>
      </c>
      <c r="D39" s="149">
        <f t="shared" si="16"/>
        <v>0</v>
      </c>
      <c r="E39" s="149">
        <f t="shared" si="17"/>
        <v>0</v>
      </c>
      <c r="G39" s="180">
        <v>18</v>
      </c>
      <c r="H39" s="181"/>
      <c r="I39" s="182"/>
      <c r="J39" s="183"/>
      <c r="K39" s="184"/>
      <c r="L39" s="185"/>
      <c r="M39" s="186"/>
      <c r="N39" s="186"/>
      <c r="O39" s="186"/>
      <c r="P39" s="186"/>
      <c r="Q39" s="186"/>
      <c r="R39" s="186"/>
      <c r="S39" s="187"/>
      <c r="T39" s="188"/>
      <c r="U39" s="189"/>
      <c r="V39" s="189"/>
      <c r="W39" s="189"/>
      <c r="X39" s="189"/>
      <c r="Y39" s="190"/>
      <c r="Z39" s="191"/>
      <c r="AA39" s="192"/>
      <c r="AB39" s="5">
        <f t="shared" si="18"/>
      </c>
      <c r="AC39" s="4">
        <f t="shared" si="19"/>
      </c>
      <c r="AF39" s="4">
        <f t="shared" si="20"/>
      </c>
    </row>
    <row r="40" spans="2:32" ht="21" customHeight="1">
      <c r="B40" s="149">
        <f t="shared" si="14"/>
        <v>0</v>
      </c>
      <c r="C40" s="149">
        <f t="shared" si="15"/>
        <v>0</v>
      </c>
      <c r="D40" s="149">
        <f t="shared" si="16"/>
        <v>0</v>
      </c>
      <c r="E40" s="149">
        <f t="shared" si="17"/>
        <v>0</v>
      </c>
      <c r="G40" s="180">
        <v>19</v>
      </c>
      <c r="H40" s="181"/>
      <c r="I40" s="182"/>
      <c r="J40" s="183"/>
      <c r="K40" s="184"/>
      <c r="L40" s="185"/>
      <c r="M40" s="186"/>
      <c r="N40" s="186"/>
      <c r="O40" s="186"/>
      <c r="P40" s="186"/>
      <c r="Q40" s="186"/>
      <c r="R40" s="186"/>
      <c r="S40" s="187"/>
      <c r="T40" s="188"/>
      <c r="U40" s="189"/>
      <c r="V40" s="189"/>
      <c r="W40" s="189"/>
      <c r="X40" s="189"/>
      <c r="Y40" s="190"/>
      <c r="Z40" s="191"/>
      <c r="AA40" s="192"/>
      <c r="AB40" s="5">
        <f t="shared" si="18"/>
      </c>
      <c r="AC40" s="4">
        <f t="shared" si="19"/>
      </c>
      <c r="AF40" s="4">
        <f t="shared" si="20"/>
      </c>
    </row>
    <row r="41" spans="2:32" ht="21" customHeight="1">
      <c r="B41" s="149">
        <f t="shared" si="14"/>
        <v>0</v>
      </c>
      <c r="C41" s="149">
        <f t="shared" si="15"/>
        <v>0</v>
      </c>
      <c r="D41" s="149">
        <f t="shared" si="16"/>
        <v>0</v>
      </c>
      <c r="E41" s="149">
        <f t="shared" si="17"/>
        <v>0</v>
      </c>
      <c r="G41" s="193">
        <v>20</v>
      </c>
      <c r="H41" s="194"/>
      <c r="I41" s="195"/>
      <c r="J41" s="196"/>
      <c r="K41" s="197"/>
      <c r="L41" s="198"/>
      <c r="M41" s="199"/>
      <c r="N41" s="199"/>
      <c r="O41" s="199"/>
      <c r="P41" s="199"/>
      <c r="Q41" s="199"/>
      <c r="R41" s="199"/>
      <c r="S41" s="200"/>
      <c r="T41" s="201"/>
      <c r="U41" s="202"/>
      <c r="V41" s="202"/>
      <c r="W41" s="202"/>
      <c r="X41" s="202"/>
      <c r="Y41" s="203"/>
      <c r="Z41" s="204"/>
      <c r="AA41" s="192"/>
      <c r="AB41" s="5">
        <f t="shared" si="18"/>
      </c>
      <c r="AC41" s="4">
        <f t="shared" si="19"/>
      </c>
      <c r="AF41" s="4">
        <f t="shared" si="20"/>
      </c>
    </row>
    <row r="42" spans="2:32" ht="21" customHeight="1">
      <c r="B42" s="149">
        <f t="shared" si="14"/>
        <v>0</v>
      </c>
      <c r="C42" s="149">
        <f t="shared" si="15"/>
        <v>0</v>
      </c>
      <c r="D42" s="149">
        <f t="shared" si="16"/>
        <v>0</v>
      </c>
      <c r="E42" s="149">
        <f t="shared" si="17"/>
        <v>0</v>
      </c>
      <c r="G42" s="167">
        <v>21</v>
      </c>
      <c r="H42" s="168"/>
      <c r="I42" s="169"/>
      <c r="J42" s="170"/>
      <c r="K42" s="171"/>
      <c r="L42" s="205"/>
      <c r="M42" s="173"/>
      <c r="N42" s="173"/>
      <c r="O42" s="173"/>
      <c r="P42" s="173"/>
      <c r="Q42" s="173"/>
      <c r="R42" s="173"/>
      <c r="S42" s="174"/>
      <c r="T42" s="175"/>
      <c r="U42" s="176"/>
      <c r="V42" s="176"/>
      <c r="W42" s="176"/>
      <c r="X42" s="176"/>
      <c r="Y42" s="206"/>
      <c r="Z42" s="207"/>
      <c r="AA42" s="192"/>
      <c r="AB42" s="5">
        <f t="shared" si="18"/>
      </c>
      <c r="AC42" s="4">
        <f t="shared" si="19"/>
      </c>
      <c r="AF42" s="4">
        <f t="shared" si="20"/>
      </c>
    </row>
    <row r="43" spans="2:32" ht="21" customHeight="1">
      <c r="B43" s="149">
        <f t="shared" si="14"/>
        <v>0</v>
      </c>
      <c r="C43" s="149">
        <f t="shared" si="15"/>
        <v>0</v>
      </c>
      <c r="D43" s="149">
        <f t="shared" si="16"/>
        <v>0</v>
      </c>
      <c r="E43" s="149">
        <f t="shared" si="17"/>
        <v>0</v>
      </c>
      <c r="G43" s="180">
        <v>22</v>
      </c>
      <c r="H43" s="181"/>
      <c r="I43" s="182"/>
      <c r="J43" s="183"/>
      <c r="K43" s="184"/>
      <c r="L43" s="185"/>
      <c r="M43" s="186"/>
      <c r="N43" s="186"/>
      <c r="O43" s="186"/>
      <c r="P43" s="186"/>
      <c r="Q43" s="186"/>
      <c r="R43" s="186"/>
      <c r="S43" s="187"/>
      <c r="T43" s="188"/>
      <c r="U43" s="189"/>
      <c r="V43" s="189"/>
      <c r="W43" s="189"/>
      <c r="X43" s="189"/>
      <c r="Y43" s="190"/>
      <c r="Z43" s="191"/>
      <c r="AA43" s="192"/>
      <c r="AB43" s="5">
        <f t="shared" si="18"/>
      </c>
      <c r="AC43" s="4">
        <f t="shared" si="19"/>
      </c>
      <c r="AF43" s="4">
        <f t="shared" si="20"/>
      </c>
    </row>
    <row r="44" spans="2:32" ht="21" customHeight="1">
      <c r="B44" s="149">
        <f t="shared" si="14"/>
        <v>0</v>
      </c>
      <c r="C44" s="149">
        <f t="shared" si="15"/>
        <v>0</v>
      </c>
      <c r="D44" s="149">
        <f t="shared" si="16"/>
        <v>0</v>
      </c>
      <c r="E44" s="149">
        <f t="shared" si="17"/>
        <v>0</v>
      </c>
      <c r="G44" s="180">
        <v>23</v>
      </c>
      <c r="H44" s="181"/>
      <c r="I44" s="182"/>
      <c r="J44" s="183"/>
      <c r="K44" s="184"/>
      <c r="L44" s="185"/>
      <c r="M44" s="186"/>
      <c r="N44" s="186"/>
      <c r="O44" s="186"/>
      <c r="P44" s="186"/>
      <c r="Q44" s="186"/>
      <c r="R44" s="186"/>
      <c r="S44" s="187"/>
      <c r="T44" s="188"/>
      <c r="U44" s="189"/>
      <c r="V44" s="189"/>
      <c r="W44" s="189"/>
      <c r="X44" s="189"/>
      <c r="Y44" s="190"/>
      <c r="Z44" s="191"/>
      <c r="AA44" s="192"/>
      <c r="AB44" s="5">
        <f t="shared" si="18"/>
      </c>
      <c r="AC44" s="4">
        <f t="shared" si="19"/>
      </c>
      <c r="AF44" s="4">
        <f t="shared" si="20"/>
      </c>
    </row>
    <row r="45" spans="2:32" ht="21" customHeight="1">
      <c r="B45" s="149">
        <f t="shared" si="14"/>
        <v>0</v>
      </c>
      <c r="C45" s="149">
        <f t="shared" si="15"/>
        <v>0</v>
      </c>
      <c r="D45" s="149">
        <f t="shared" si="16"/>
        <v>0</v>
      </c>
      <c r="E45" s="149">
        <f t="shared" si="17"/>
        <v>0</v>
      </c>
      <c r="G45" s="180">
        <v>24</v>
      </c>
      <c r="H45" s="181"/>
      <c r="I45" s="182"/>
      <c r="J45" s="183"/>
      <c r="K45" s="184"/>
      <c r="L45" s="185"/>
      <c r="M45" s="186"/>
      <c r="N45" s="186"/>
      <c r="O45" s="186"/>
      <c r="P45" s="186"/>
      <c r="Q45" s="186"/>
      <c r="R45" s="186"/>
      <c r="S45" s="187"/>
      <c r="T45" s="188"/>
      <c r="U45" s="189"/>
      <c r="V45" s="189"/>
      <c r="W45" s="189"/>
      <c r="X45" s="189"/>
      <c r="Y45" s="190"/>
      <c r="Z45" s="191"/>
      <c r="AA45" s="192"/>
      <c r="AB45" s="5">
        <f t="shared" si="18"/>
      </c>
      <c r="AC45" s="4">
        <f t="shared" si="19"/>
      </c>
      <c r="AF45" s="4">
        <f t="shared" si="20"/>
      </c>
    </row>
    <row r="46" spans="2:32" ht="21" customHeight="1">
      <c r="B46" s="149">
        <f t="shared" si="14"/>
        <v>0</v>
      </c>
      <c r="C46" s="149">
        <f t="shared" si="15"/>
        <v>0</v>
      </c>
      <c r="D46" s="149">
        <f t="shared" si="16"/>
        <v>0</v>
      </c>
      <c r="E46" s="149">
        <f t="shared" si="17"/>
        <v>0</v>
      </c>
      <c r="G46" s="193">
        <v>25</v>
      </c>
      <c r="H46" s="194"/>
      <c r="I46" s="195"/>
      <c r="J46" s="196"/>
      <c r="K46" s="197"/>
      <c r="L46" s="198"/>
      <c r="M46" s="199"/>
      <c r="N46" s="199"/>
      <c r="O46" s="199"/>
      <c r="P46" s="199"/>
      <c r="Q46" s="199"/>
      <c r="R46" s="199"/>
      <c r="S46" s="200"/>
      <c r="T46" s="201"/>
      <c r="U46" s="202"/>
      <c r="V46" s="202"/>
      <c r="W46" s="202"/>
      <c r="X46" s="202"/>
      <c r="Y46" s="203"/>
      <c r="Z46" s="204"/>
      <c r="AA46" s="192"/>
      <c r="AB46" s="5">
        <f t="shared" si="18"/>
      </c>
      <c r="AC46" s="4">
        <f t="shared" si="19"/>
      </c>
      <c r="AF46" s="4">
        <f t="shared" si="20"/>
      </c>
    </row>
    <row r="47" spans="2:32" ht="21" customHeight="1">
      <c r="B47" s="149">
        <f t="shared" si="14"/>
        <v>0</v>
      </c>
      <c r="C47" s="149">
        <f t="shared" si="15"/>
        <v>0</v>
      </c>
      <c r="D47" s="149">
        <f t="shared" si="16"/>
        <v>0</v>
      </c>
      <c r="E47" s="149">
        <f t="shared" si="17"/>
        <v>0</v>
      </c>
      <c r="G47" s="167">
        <v>26</v>
      </c>
      <c r="H47" s="168"/>
      <c r="I47" s="169"/>
      <c r="J47" s="170"/>
      <c r="K47" s="171"/>
      <c r="L47" s="205"/>
      <c r="M47" s="173"/>
      <c r="N47" s="173"/>
      <c r="O47" s="173"/>
      <c r="P47" s="173"/>
      <c r="Q47" s="173"/>
      <c r="R47" s="173"/>
      <c r="S47" s="174"/>
      <c r="T47" s="175"/>
      <c r="U47" s="176"/>
      <c r="V47" s="176"/>
      <c r="W47" s="176"/>
      <c r="X47" s="176"/>
      <c r="Y47" s="206"/>
      <c r="Z47" s="207"/>
      <c r="AA47" s="192"/>
      <c r="AB47" s="5">
        <f t="shared" si="18"/>
      </c>
      <c r="AC47" s="4">
        <f t="shared" si="19"/>
      </c>
      <c r="AF47" s="4">
        <f t="shared" si="20"/>
      </c>
    </row>
    <row r="48" spans="2:32" ht="21" customHeight="1">
      <c r="B48" s="149">
        <f aca="true" t="shared" si="21" ref="B48:B57">IF(I48="男",10,IF(I48="女",20,0))</f>
        <v>0</v>
      </c>
      <c r="C48" s="149">
        <f aca="true" t="shared" si="22" ref="C48:C57">IF(K48="○",200,IF(ISBLANK(J48),0,100))</f>
        <v>0</v>
      </c>
      <c r="D48" s="149">
        <f aca="true" t="shared" si="23" ref="D48:D57">IF(L48="○",1,IF(M48="○",2,IF(N48="○",3,IF(O48="○",4,IF(P48="○",5,IF(Q48="○",6,IF(R48="○",7,IF(S48="○",8,0))))))))</f>
        <v>0</v>
      </c>
      <c r="E48" s="149">
        <f aca="true" t="shared" si="24" ref="E48:E57">SUM(B48:D48)</f>
        <v>0</v>
      </c>
      <c r="G48" s="180">
        <v>27</v>
      </c>
      <c r="H48" s="181"/>
      <c r="I48" s="182"/>
      <c r="J48" s="183"/>
      <c r="K48" s="184"/>
      <c r="L48" s="185"/>
      <c r="M48" s="186"/>
      <c r="N48" s="186"/>
      <c r="O48" s="186"/>
      <c r="P48" s="186"/>
      <c r="Q48" s="186"/>
      <c r="R48" s="186"/>
      <c r="S48" s="187"/>
      <c r="T48" s="188"/>
      <c r="U48" s="189"/>
      <c r="V48" s="189"/>
      <c r="W48" s="189"/>
      <c r="X48" s="189"/>
      <c r="Y48" s="190"/>
      <c r="Z48" s="191"/>
      <c r="AA48" s="192"/>
      <c r="AB48" s="5">
        <f aca="true" t="shared" si="25" ref="AB48:AB57">IF(OR(AND(ISBLANK(H48),E48&gt;0),AND(NOT(ISBLANK(H48)),COUNTA(I48:S48)&lt;3)),"レ","")</f>
      </c>
      <c r="AC48" s="4">
        <f aca="true" t="shared" si="26" ref="AC48:AC57">IF(COUNTIF(L48:S48,"○")&gt;1,"区分の確認","")</f>
      </c>
      <c r="AF48" s="4">
        <f aca="true" t="shared" si="27" ref="AF48:AF57">IF(AND(NOT(ISBLANK(J48)),NOT(ISBLANK(K48))),"宿泊・日帰りの確認","")</f>
      </c>
    </row>
    <row r="49" spans="2:32" ht="21" customHeight="1">
      <c r="B49" s="149">
        <f t="shared" si="21"/>
        <v>0</v>
      </c>
      <c r="C49" s="149">
        <f t="shared" si="22"/>
        <v>0</v>
      </c>
      <c r="D49" s="149">
        <f t="shared" si="23"/>
        <v>0</v>
      </c>
      <c r="E49" s="149">
        <f t="shared" si="24"/>
        <v>0</v>
      </c>
      <c r="G49" s="180">
        <v>28</v>
      </c>
      <c r="H49" s="181"/>
      <c r="I49" s="182"/>
      <c r="J49" s="183"/>
      <c r="K49" s="184"/>
      <c r="L49" s="185"/>
      <c r="M49" s="186"/>
      <c r="N49" s="186"/>
      <c r="O49" s="186"/>
      <c r="P49" s="186"/>
      <c r="Q49" s="186"/>
      <c r="R49" s="186"/>
      <c r="S49" s="187"/>
      <c r="T49" s="188"/>
      <c r="U49" s="189"/>
      <c r="V49" s="189"/>
      <c r="W49" s="189"/>
      <c r="X49" s="189"/>
      <c r="Y49" s="190"/>
      <c r="Z49" s="191"/>
      <c r="AA49" s="192"/>
      <c r="AB49" s="5">
        <f t="shared" si="25"/>
      </c>
      <c r="AC49" s="4">
        <f t="shared" si="26"/>
      </c>
      <c r="AF49" s="4">
        <f t="shared" si="27"/>
      </c>
    </row>
    <row r="50" spans="2:32" ht="21" customHeight="1">
      <c r="B50" s="149">
        <f t="shared" si="21"/>
        <v>0</v>
      </c>
      <c r="C50" s="149">
        <f t="shared" si="22"/>
        <v>0</v>
      </c>
      <c r="D50" s="149">
        <f t="shared" si="23"/>
        <v>0</v>
      </c>
      <c r="E50" s="149">
        <f t="shared" si="24"/>
        <v>0</v>
      </c>
      <c r="G50" s="180">
        <v>29</v>
      </c>
      <c r="H50" s="181"/>
      <c r="I50" s="182"/>
      <c r="J50" s="183"/>
      <c r="K50" s="184"/>
      <c r="L50" s="185"/>
      <c r="M50" s="186"/>
      <c r="N50" s="186"/>
      <c r="O50" s="186"/>
      <c r="P50" s="186"/>
      <c r="Q50" s="186"/>
      <c r="R50" s="186"/>
      <c r="S50" s="187"/>
      <c r="T50" s="188"/>
      <c r="U50" s="189"/>
      <c r="V50" s="189"/>
      <c r="W50" s="189"/>
      <c r="X50" s="189"/>
      <c r="Y50" s="190"/>
      <c r="Z50" s="191"/>
      <c r="AA50" s="192"/>
      <c r="AB50" s="5">
        <f t="shared" si="25"/>
      </c>
      <c r="AC50" s="4">
        <f t="shared" si="26"/>
      </c>
      <c r="AF50" s="4">
        <f t="shared" si="27"/>
      </c>
    </row>
    <row r="51" spans="2:32" ht="21" customHeight="1">
      <c r="B51" s="149">
        <f t="shared" si="21"/>
        <v>0</v>
      </c>
      <c r="C51" s="149">
        <f t="shared" si="22"/>
        <v>0</v>
      </c>
      <c r="D51" s="149">
        <f t="shared" si="23"/>
        <v>0</v>
      </c>
      <c r="E51" s="149">
        <f t="shared" si="24"/>
        <v>0</v>
      </c>
      <c r="G51" s="193">
        <v>30</v>
      </c>
      <c r="H51" s="194"/>
      <c r="I51" s="195"/>
      <c r="J51" s="196"/>
      <c r="K51" s="197"/>
      <c r="L51" s="198"/>
      <c r="M51" s="199"/>
      <c r="N51" s="199"/>
      <c r="O51" s="199"/>
      <c r="P51" s="199"/>
      <c r="Q51" s="199"/>
      <c r="R51" s="199"/>
      <c r="S51" s="200"/>
      <c r="T51" s="201"/>
      <c r="U51" s="202"/>
      <c r="V51" s="202"/>
      <c r="W51" s="202"/>
      <c r="X51" s="202"/>
      <c r="Y51" s="203"/>
      <c r="Z51" s="204"/>
      <c r="AA51" s="192"/>
      <c r="AB51" s="5">
        <f t="shared" si="25"/>
      </c>
      <c r="AC51" s="4">
        <f t="shared" si="26"/>
      </c>
      <c r="AF51" s="4">
        <f t="shared" si="27"/>
      </c>
    </row>
    <row r="52" spans="2:32" ht="21" customHeight="1">
      <c r="B52" s="149">
        <f t="shared" si="21"/>
        <v>0</v>
      </c>
      <c r="C52" s="149">
        <f t="shared" si="22"/>
        <v>0</v>
      </c>
      <c r="D52" s="149">
        <f t="shared" si="23"/>
        <v>0</v>
      </c>
      <c r="E52" s="149">
        <f t="shared" si="24"/>
        <v>0</v>
      </c>
      <c r="G52" s="167">
        <v>31</v>
      </c>
      <c r="H52" s="168"/>
      <c r="I52" s="169"/>
      <c r="J52" s="170"/>
      <c r="K52" s="171"/>
      <c r="L52" s="205"/>
      <c r="M52" s="173"/>
      <c r="N52" s="173"/>
      <c r="O52" s="173"/>
      <c r="P52" s="173"/>
      <c r="Q52" s="173"/>
      <c r="R52" s="173"/>
      <c r="S52" s="174"/>
      <c r="T52" s="175"/>
      <c r="U52" s="176"/>
      <c r="V52" s="176"/>
      <c r="W52" s="176"/>
      <c r="X52" s="176"/>
      <c r="Y52" s="206"/>
      <c r="Z52" s="207"/>
      <c r="AA52" s="192"/>
      <c r="AB52" s="5">
        <f t="shared" si="25"/>
      </c>
      <c r="AC52" s="4">
        <f t="shared" si="26"/>
      </c>
      <c r="AF52" s="4">
        <f t="shared" si="27"/>
      </c>
    </row>
    <row r="53" spans="2:32" ht="21" customHeight="1">
      <c r="B53" s="149">
        <f t="shared" si="21"/>
        <v>0</v>
      </c>
      <c r="C53" s="149">
        <f t="shared" si="22"/>
        <v>0</v>
      </c>
      <c r="D53" s="149">
        <f t="shared" si="23"/>
        <v>0</v>
      </c>
      <c r="E53" s="149">
        <f t="shared" si="24"/>
        <v>0</v>
      </c>
      <c r="G53" s="180">
        <v>32</v>
      </c>
      <c r="H53" s="181"/>
      <c r="I53" s="182"/>
      <c r="J53" s="183"/>
      <c r="K53" s="184"/>
      <c r="L53" s="185"/>
      <c r="M53" s="186"/>
      <c r="N53" s="186"/>
      <c r="O53" s="186"/>
      <c r="P53" s="186"/>
      <c r="Q53" s="186"/>
      <c r="R53" s="186"/>
      <c r="S53" s="187"/>
      <c r="T53" s="188"/>
      <c r="U53" s="189"/>
      <c r="V53" s="189"/>
      <c r="W53" s="189"/>
      <c r="X53" s="189"/>
      <c r="Y53" s="190"/>
      <c r="Z53" s="191"/>
      <c r="AA53" s="192"/>
      <c r="AB53" s="5">
        <f t="shared" si="25"/>
      </c>
      <c r="AC53" s="4">
        <f t="shared" si="26"/>
      </c>
      <c r="AF53" s="4">
        <f t="shared" si="27"/>
      </c>
    </row>
    <row r="54" spans="2:32" ht="21" customHeight="1">
      <c r="B54" s="149">
        <f t="shared" si="21"/>
        <v>0</v>
      </c>
      <c r="C54" s="149">
        <f t="shared" si="22"/>
        <v>0</v>
      </c>
      <c r="D54" s="149">
        <f t="shared" si="23"/>
        <v>0</v>
      </c>
      <c r="E54" s="149">
        <f t="shared" si="24"/>
        <v>0</v>
      </c>
      <c r="G54" s="180">
        <v>33</v>
      </c>
      <c r="H54" s="181"/>
      <c r="I54" s="182"/>
      <c r="J54" s="183"/>
      <c r="K54" s="184"/>
      <c r="L54" s="185"/>
      <c r="M54" s="186"/>
      <c r="N54" s="186"/>
      <c r="O54" s="186"/>
      <c r="P54" s="186"/>
      <c r="Q54" s="186"/>
      <c r="R54" s="186"/>
      <c r="S54" s="187"/>
      <c r="T54" s="188"/>
      <c r="U54" s="189"/>
      <c r="V54" s="189"/>
      <c r="W54" s="189"/>
      <c r="X54" s="189"/>
      <c r="Y54" s="190"/>
      <c r="Z54" s="191"/>
      <c r="AA54" s="192"/>
      <c r="AB54" s="5">
        <f t="shared" si="25"/>
      </c>
      <c r="AC54" s="4">
        <f t="shared" si="26"/>
      </c>
      <c r="AF54" s="4">
        <f t="shared" si="27"/>
      </c>
    </row>
    <row r="55" spans="2:32" ht="21" customHeight="1">
      <c r="B55" s="149">
        <f t="shared" si="21"/>
        <v>0</v>
      </c>
      <c r="C55" s="149">
        <f t="shared" si="22"/>
        <v>0</v>
      </c>
      <c r="D55" s="149">
        <f t="shared" si="23"/>
        <v>0</v>
      </c>
      <c r="E55" s="149">
        <f t="shared" si="24"/>
        <v>0</v>
      </c>
      <c r="G55" s="180">
        <v>34</v>
      </c>
      <c r="H55" s="181"/>
      <c r="I55" s="182"/>
      <c r="J55" s="183"/>
      <c r="K55" s="184"/>
      <c r="L55" s="185"/>
      <c r="M55" s="186"/>
      <c r="N55" s="186"/>
      <c r="O55" s="186"/>
      <c r="P55" s="186"/>
      <c r="Q55" s="186"/>
      <c r="R55" s="186"/>
      <c r="S55" s="187"/>
      <c r="T55" s="188"/>
      <c r="U55" s="189"/>
      <c r="V55" s="189"/>
      <c r="W55" s="189"/>
      <c r="X55" s="189"/>
      <c r="Y55" s="190"/>
      <c r="Z55" s="191"/>
      <c r="AA55" s="192"/>
      <c r="AB55" s="5">
        <f t="shared" si="25"/>
      </c>
      <c r="AC55" s="4">
        <f t="shared" si="26"/>
      </c>
      <c r="AF55" s="4">
        <f t="shared" si="27"/>
      </c>
    </row>
    <row r="56" spans="2:32" ht="21" customHeight="1">
      <c r="B56" s="149">
        <f t="shared" si="21"/>
        <v>0</v>
      </c>
      <c r="C56" s="149">
        <f t="shared" si="22"/>
        <v>0</v>
      </c>
      <c r="D56" s="149">
        <f t="shared" si="23"/>
        <v>0</v>
      </c>
      <c r="E56" s="149">
        <f t="shared" si="24"/>
        <v>0</v>
      </c>
      <c r="G56" s="193">
        <v>35</v>
      </c>
      <c r="H56" s="194"/>
      <c r="I56" s="195"/>
      <c r="J56" s="196"/>
      <c r="K56" s="197"/>
      <c r="L56" s="198"/>
      <c r="M56" s="199"/>
      <c r="N56" s="199"/>
      <c r="O56" s="199"/>
      <c r="P56" s="199"/>
      <c r="Q56" s="199"/>
      <c r="R56" s="199"/>
      <c r="S56" s="200"/>
      <c r="T56" s="201"/>
      <c r="U56" s="202"/>
      <c r="V56" s="202"/>
      <c r="W56" s="202"/>
      <c r="X56" s="202"/>
      <c r="Y56" s="203"/>
      <c r="Z56" s="204"/>
      <c r="AA56" s="192"/>
      <c r="AB56" s="5">
        <f t="shared" si="25"/>
      </c>
      <c r="AC56" s="4">
        <f t="shared" si="26"/>
      </c>
      <c r="AF56" s="4">
        <f t="shared" si="27"/>
      </c>
    </row>
    <row r="57" spans="2:32" ht="21" customHeight="1">
      <c r="B57" s="149">
        <f t="shared" si="21"/>
        <v>0</v>
      </c>
      <c r="C57" s="149">
        <f t="shared" si="22"/>
        <v>0</v>
      </c>
      <c r="D57" s="149">
        <f t="shared" si="23"/>
        <v>0</v>
      </c>
      <c r="E57" s="149">
        <f t="shared" si="24"/>
        <v>0</v>
      </c>
      <c r="G57" s="167">
        <v>36</v>
      </c>
      <c r="H57" s="168"/>
      <c r="I57" s="169"/>
      <c r="J57" s="170"/>
      <c r="K57" s="171"/>
      <c r="L57" s="205"/>
      <c r="M57" s="173"/>
      <c r="N57" s="173"/>
      <c r="O57" s="173"/>
      <c r="P57" s="173"/>
      <c r="Q57" s="173"/>
      <c r="R57" s="173"/>
      <c r="S57" s="174"/>
      <c r="T57" s="175"/>
      <c r="U57" s="176"/>
      <c r="V57" s="176"/>
      <c r="W57" s="176"/>
      <c r="X57" s="176"/>
      <c r="Y57" s="206"/>
      <c r="Z57" s="207"/>
      <c r="AA57" s="192"/>
      <c r="AB57" s="5">
        <f t="shared" si="25"/>
      </c>
      <c r="AC57" s="4">
        <f t="shared" si="26"/>
      </c>
      <c r="AF57" s="4">
        <f t="shared" si="27"/>
      </c>
    </row>
    <row r="58" spans="2:32" ht="21" customHeight="1">
      <c r="B58" s="149">
        <f aca="true" t="shared" si="28" ref="B58:B69">IF(I58="男",10,IF(I58="女",20,0))</f>
        <v>0</v>
      </c>
      <c r="C58" s="149">
        <f aca="true" t="shared" si="29" ref="C58:C69">IF(K58="○",200,IF(ISBLANK(J58),0,100))</f>
        <v>0</v>
      </c>
      <c r="D58" s="149">
        <f aca="true" t="shared" si="30" ref="D58:D69">IF(L58="○",1,IF(M58="○",2,IF(N58="○",3,IF(O58="○",4,IF(P58="○",5,IF(Q58="○",6,IF(R58="○",7,IF(S58="○",8,0))))))))</f>
        <v>0</v>
      </c>
      <c r="E58" s="149">
        <f aca="true" t="shared" si="31" ref="E58:E69">SUM(B58:D58)</f>
        <v>0</v>
      </c>
      <c r="G58" s="180">
        <v>37</v>
      </c>
      <c r="H58" s="181"/>
      <c r="I58" s="182"/>
      <c r="J58" s="183"/>
      <c r="K58" s="184"/>
      <c r="L58" s="185"/>
      <c r="M58" s="186"/>
      <c r="N58" s="186"/>
      <c r="O58" s="186"/>
      <c r="P58" s="186"/>
      <c r="Q58" s="186"/>
      <c r="R58" s="186"/>
      <c r="S58" s="187"/>
      <c r="T58" s="188"/>
      <c r="U58" s="189"/>
      <c r="V58" s="189"/>
      <c r="W58" s="189"/>
      <c r="X58" s="189"/>
      <c r="Y58" s="190"/>
      <c r="Z58" s="191"/>
      <c r="AA58" s="192"/>
      <c r="AB58" s="5">
        <f aca="true" t="shared" si="32" ref="AB58:AB69">IF(OR(AND(ISBLANK(H58),E58&gt;0),AND(NOT(ISBLANK(H58)),COUNTA(I58:S58)&lt;3)),"レ","")</f>
      </c>
      <c r="AC58" s="4">
        <f aca="true" t="shared" si="33" ref="AC58:AC69">IF(COUNTIF(L58:S58,"○")&gt;1,"区分の確認","")</f>
      </c>
      <c r="AF58" s="4">
        <f aca="true" t="shared" si="34" ref="AF58:AF69">IF(AND(NOT(ISBLANK(J58)),NOT(ISBLANK(K58))),"宿泊・日帰りの確認","")</f>
      </c>
    </row>
    <row r="59" spans="2:32" ht="21" customHeight="1">
      <c r="B59" s="149">
        <f t="shared" si="28"/>
        <v>0</v>
      </c>
      <c r="C59" s="149">
        <f t="shared" si="29"/>
        <v>0</v>
      </c>
      <c r="D59" s="149">
        <f t="shared" si="30"/>
        <v>0</v>
      </c>
      <c r="E59" s="149">
        <f t="shared" si="31"/>
        <v>0</v>
      </c>
      <c r="G59" s="180">
        <v>38</v>
      </c>
      <c r="H59" s="181"/>
      <c r="I59" s="182"/>
      <c r="J59" s="183"/>
      <c r="K59" s="184"/>
      <c r="L59" s="185"/>
      <c r="M59" s="186"/>
      <c r="N59" s="186"/>
      <c r="O59" s="186"/>
      <c r="P59" s="186"/>
      <c r="Q59" s="186"/>
      <c r="R59" s="186"/>
      <c r="S59" s="187"/>
      <c r="T59" s="188"/>
      <c r="U59" s="189"/>
      <c r="V59" s="189"/>
      <c r="W59" s="189"/>
      <c r="X59" s="189"/>
      <c r="Y59" s="190"/>
      <c r="Z59" s="191"/>
      <c r="AA59" s="192"/>
      <c r="AB59" s="5">
        <f t="shared" si="32"/>
      </c>
      <c r="AC59" s="4">
        <f t="shared" si="33"/>
      </c>
      <c r="AF59" s="4">
        <f t="shared" si="34"/>
      </c>
    </row>
    <row r="60" spans="2:32" ht="21" customHeight="1">
      <c r="B60" s="149">
        <f t="shared" si="28"/>
        <v>0</v>
      </c>
      <c r="C60" s="149">
        <f t="shared" si="29"/>
        <v>0</v>
      </c>
      <c r="D60" s="149">
        <f t="shared" si="30"/>
        <v>0</v>
      </c>
      <c r="E60" s="149">
        <f t="shared" si="31"/>
        <v>0</v>
      </c>
      <c r="G60" s="180">
        <v>39</v>
      </c>
      <c r="H60" s="181"/>
      <c r="I60" s="182"/>
      <c r="J60" s="183"/>
      <c r="K60" s="184"/>
      <c r="L60" s="185"/>
      <c r="M60" s="186"/>
      <c r="N60" s="186"/>
      <c r="O60" s="186"/>
      <c r="P60" s="186"/>
      <c r="Q60" s="186"/>
      <c r="R60" s="186"/>
      <c r="S60" s="187"/>
      <c r="T60" s="188"/>
      <c r="U60" s="189"/>
      <c r="V60" s="189"/>
      <c r="W60" s="189"/>
      <c r="X60" s="189"/>
      <c r="Y60" s="190"/>
      <c r="Z60" s="191"/>
      <c r="AA60" s="192"/>
      <c r="AB60" s="5">
        <f t="shared" si="32"/>
      </c>
      <c r="AC60" s="4">
        <f t="shared" si="33"/>
      </c>
      <c r="AF60" s="4">
        <f t="shared" si="34"/>
      </c>
    </row>
    <row r="61" spans="2:32" ht="21" customHeight="1">
      <c r="B61" s="149">
        <f t="shared" si="28"/>
        <v>0</v>
      </c>
      <c r="C61" s="149">
        <f t="shared" si="29"/>
        <v>0</v>
      </c>
      <c r="D61" s="149">
        <f t="shared" si="30"/>
        <v>0</v>
      </c>
      <c r="E61" s="149">
        <f t="shared" si="31"/>
        <v>0</v>
      </c>
      <c r="G61" s="193">
        <v>40</v>
      </c>
      <c r="H61" s="194"/>
      <c r="I61" s="195"/>
      <c r="J61" s="196"/>
      <c r="K61" s="197"/>
      <c r="L61" s="198"/>
      <c r="M61" s="199"/>
      <c r="N61" s="199"/>
      <c r="O61" s="199"/>
      <c r="P61" s="199"/>
      <c r="Q61" s="199"/>
      <c r="R61" s="199"/>
      <c r="S61" s="200"/>
      <c r="T61" s="201"/>
      <c r="U61" s="202"/>
      <c r="V61" s="202"/>
      <c r="W61" s="202"/>
      <c r="X61" s="202"/>
      <c r="Y61" s="203"/>
      <c r="Z61" s="204"/>
      <c r="AA61" s="192"/>
      <c r="AB61" s="5">
        <f t="shared" si="32"/>
      </c>
      <c r="AC61" s="4">
        <f t="shared" si="33"/>
      </c>
      <c r="AF61" s="4">
        <f t="shared" si="34"/>
      </c>
    </row>
    <row r="62" spans="2:32" ht="21" customHeight="1">
      <c r="B62" s="149">
        <f t="shared" si="28"/>
        <v>0</v>
      </c>
      <c r="C62" s="149">
        <f t="shared" si="29"/>
        <v>0</v>
      </c>
      <c r="D62" s="149">
        <f t="shared" si="30"/>
        <v>0</v>
      </c>
      <c r="E62" s="149">
        <f t="shared" si="31"/>
        <v>0</v>
      </c>
      <c r="G62" s="167">
        <v>41</v>
      </c>
      <c r="H62" s="168"/>
      <c r="I62" s="169"/>
      <c r="J62" s="170"/>
      <c r="K62" s="171"/>
      <c r="L62" s="205"/>
      <c r="M62" s="173"/>
      <c r="N62" s="173"/>
      <c r="O62" s="173"/>
      <c r="P62" s="173"/>
      <c r="Q62" s="173"/>
      <c r="R62" s="173"/>
      <c r="S62" s="174"/>
      <c r="T62" s="175"/>
      <c r="U62" s="176"/>
      <c r="V62" s="176"/>
      <c r="W62" s="176"/>
      <c r="X62" s="176"/>
      <c r="Y62" s="206"/>
      <c r="Z62" s="207"/>
      <c r="AA62" s="192"/>
      <c r="AB62" s="5">
        <f t="shared" si="32"/>
      </c>
      <c r="AC62" s="4">
        <f t="shared" si="33"/>
      </c>
      <c r="AF62" s="4">
        <f t="shared" si="34"/>
      </c>
    </row>
    <row r="63" spans="2:32" ht="21" customHeight="1">
      <c r="B63" s="149">
        <f t="shared" si="28"/>
        <v>0</v>
      </c>
      <c r="C63" s="149">
        <f t="shared" si="29"/>
        <v>0</v>
      </c>
      <c r="D63" s="149">
        <f t="shared" si="30"/>
        <v>0</v>
      </c>
      <c r="E63" s="149">
        <f t="shared" si="31"/>
        <v>0</v>
      </c>
      <c r="G63" s="180">
        <v>42</v>
      </c>
      <c r="H63" s="181"/>
      <c r="I63" s="182"/>
      <c r="J63" s="183"/>
      <c r="K63" s="184"/>
      <c r="L63" s="185"/>
      <c r="M63" s="186"/>
      <c r="N63" s="186"/>
      <c r="O63" s="186"/>
      <c r="P63" s="186"/>
      <c r="Q63" s="186"/>
      <c r="R63" s="186"/>
      <c r="S63" s="187"/>
      <c r="T63" s="188"/>
      <c r="U63" s="189"/>
      <c r="V63" s="189"/>
      <c r="W63" s="189"/>
      <c r="X63" s="189"/>
      <c r="Y63" s="190"/>
      <c r="Z63" s="191"/>
      <c r="AA63" s="192"/>
      <c r="AB63" s="5">
        <f t="shared" si="32"/>
      </c>
      <c r="AC63" s="4">
        <f t="shared" si="33"/>
      </c>
      <c r="AF63" s="4">
        <f t="shared" si="34"/>
      </c>
    </row>
    <row r="64" spans="2:32" ht="21" customHeight="1">
      <c r="B64" s="149">
        <f t="shared" si="28"/>
        <v>0</v>
      </c>
      <c r="C64" s="149">
        <f t="shared" si="29"/>
        <v>0</v>
      </c>
      <c r="D64" s="149">
        <f t="shared" si="30"/>
        <v>0</v>
      </c>
      <c r="E64" s="149">
        <f t="shared" si="31"/>
        <v>0</v>
      </c>
      <c r="G64" s="180">
        <v>43</v>
      </c>
      <c r="H64" s="181"/>
      <c r="I64" s="182"/>
      <c r="J64" s="183"/>
      <c r="K64" s="184"/>
      <c r="L64" s="185"/>
      <c r="M64" s="186"/>
      <c r="N64" s="186"/>
      <c r="O64" s="186"/>
      <c r="P64" s="186"/>
      <c r="Q64" s="186"/>
      <c r="R64" s="186"/>
      <c r="S64" s="187"/>
      <c r="T64" s="188"/>
      <c r="U64" s="189"/>
      <c r="V64" s="189"/>
      <c r="W64" s="189"/>
      <c r="X64" s="189"/>
      <c r="Y64" s="190"/>
      <c r="Z64" s="191"/>
      <c r="AA64" s="192"/>
      <c r="AB64" s="5">
        <f t="shared" si="32"/>
      </c>
      <c r="AC64" s="4">
        <f t="shared" si="33"/>
      </c>
      <c r="AF64" s="4">
        <f t="shared" si="34"/>
      </c>
    </row>
    <row r="65" spans="2:32" ht="21" customHeight="1">
      <c r="B65" s="149">
        <f t="shared" si="28"/>
        <v>0</v>
      </c>
      <c r="C65" s="149">
        <f t="shared" si="29"/>
        <v>0</v>
      </c>
      <c r="D65" s="149">
        <f t="shared" si="30"/>
        <v>0</v>
      </c>
      <c r="E65" s="149">
        <f t="shared" si="31"/>
        <v>0</v>
      </c>
      <c r="G65" s="180">
        <v>44</v>
      </c>
      <c r="H65" s="181"/>
      <c r="I65" s="182"/>
      <c r="J65" s="183"/>
      <c r="K65" s="184"/>
      <c r="L65" s="185"/>
      <c r="M65" s="186"/>
      <c r="N65" s="186"/>
      <c r="O65" s="186"/>
      <c r="P65" s="186"/>
      <c r="Q65" s="186"/>
      <c r="R65" s="186"/>
      <c r="S65" s="187"/>
      <c r="T65" s="188"/>
      <c r="U65" s="189"/>
      <c r="V65" s="189"/>
      <c r="W65" s="189"/>
      <c r="X65" s="189"/>
      <c r="Y65" s="190"/>
      <c r="Z65" s="191"/>
      <c r="AA65" s="192"/>
      <c r="AB65" s="5">
        <f t="shared" si="32"/>
      </c>
      <c r="AC65" s="4">
        <f t="shared" si="33"/>
      </c>
      <c r="AF65" s="4">
        <f t="shared" si="34"/>
      </c>
    </row>
    <row r="66" spans="2:32" ht="21" customHeight="1">
      <c r="B66" s="149">
        <f t="shared" si="28"/>
        <v>0</v>
      </c>
      <c r="C66" s="149">
        <f t="shared" si="29"/>
        <v>0</v>
      </c>
      <c r="D66" s="149">
        <f t="shared" si="30"/>
        <v>0</v>
      </c>
      <c r="E66" s="149">
        <f t="shared" si="31"/>
        <v>0</v>
      </c>
      <c r="G66" s="208">
        <v>45</v>
      </c>
      <c r="H66" s="209"/>
      <c r="I66" s="210"/>
      <c r="J66" s="211"/>
      <c r="K66" s="212"/>
      <c r="L66" s="213"/>
      <c r="M66" s="214"/>
      <c r="N66" s="214"/>
      <c r="O66" s="214"/>
      <c r="P66" s="214"/>
      <c r="Q66" s="214"/>
      <c r="R66" s="214"/>
      <c r="S66" s="215"/>
      <c r="T66" s="216"/>
      <c r="U66" s="217"/>
      <c r="V66" s="217"/>
      <c r="W66" s="217"/>
      <c r="X66" s="217"/>
      <c r="Y66" s="218"/>
      <c r="Z66" s="219"/>
      <c r="AA66" s="192"/>
      <c r="AB66" s="5">
        <f t="shared" si="32"/>
      </c>
      <c r="AC66" s="4">
        <f t="shared" si="33"/>
      </c>
      <c r="AF66" s="4">
        <f t="shared" si="34"/>
      </c>
    </row>
    <row r="67" spans="2:32" ht="21" customHeight="1">
      <c r="B67" s="149">
        <f t="shared" si="28"/>
        <v>0</v>
      </c>
      <c r="C67" s="149">
        <f t="shared" si="29"/>
        <v>0</v>
      </c>
      <c r="D67" s="149">
        <f t="shared" si="30"/>
        <v>0</v>
      </c>
      <c r="E67" s="149">
        <f t="shared" si="31"/>
        <v>0</v>
      </c>
      <c r="G67" s="220">
        <v>46</v>
      </c>
      <c r="H67" s="221"/>
      <c r="I67" s="222"/>
      <c r="J67" s="223"/>
      <c r="K67" s="224"/>
      <c r="L67" s="225"/>
      <c r="M67" s="226"/>
      <c r="N67" s="226"/>
      <c r="O67" s="226"/>
      <c r="P67" s="226"/>
      <c r="Q67" s="226"/>
      <c r="R67" s="226"/>
      <c r="S67" s="227"/>
      <c r="T67" s="228"/>
      <c r="U67" s="229"/>
      <c r="V67" s="229"/>
      <c r="W67" s="229"/>
      <c r="X67" s="229"/>
      <c r="Y67" s="177"/>
      <c r="Z67" s="230"/>
      <c r="AA67" s="192"/>
      <c r="AB67" s="5">
        <f t="shared" si="32"/>
      </c>
      <c r="AC67" s="4">
        <f t="shared" si="33"/>
      </c>
      <c r="AF67" s="4">
        <f t="shared" si="34"/>
      </c>
    </row>
    <row r="68" spans="2:32" ht="21" customHeight="1">
      <c r="B68" s="149">
        <f t="shared" si="28"/>
        <v>0</v>
      </c>
      <c r="C68" s="149">
        <f t="shared" si="29"/>
        <v>0</v>
      </c>
      <c r="D68" s="149">
        <f t="shared" si="30"/>
        <v>0</v>
      </c>
      <c r="E68" s="149">
        <f t="shared" si="31"/>
        <v>0</v>
      </c>
      <c r="G68" s="180">
        <v>47</v>
      </c>
      <c r="H68" s="181"/>
      <c r="I68" s="182"/>
      <c r="J68" s="183"/>
      <c r="K68" s="184"/>
      <c r="L68" s="185"/>
      <c r="M68" s="186"/>
      <c r="N68" s="186"/>
      <c r="O68" s="186"/>
      <c r="P68" s="186"/>
      <c r="Q68" s="186"/>
      <c r="R68" s="186"/>
      <c r="S68" s="187"/>
      <c r="T68" s="188"/>
      <c r="U68" s="189"/>
      <c r="V68" s="189"/>
      <c r="W68" s="189"/>
      <c r="X68" s="189"/>
      <c r="Y68" s="190"/>
      <c r="Z68" s="191"/>
      <c r="AA68" s="192"/>
      <c r="AB68" s="5">
        <f t="shared" si="32"/>
      </c>
      <c r="AC68" s="4">
        <f t="shared" si="33"/>
      </c>
      <c r="AF68" s="4">
        <f t="shared" si="34"/>
      </c>
    </row>
    <row r="69" spans="2:32" ht="21" customHeight="1">
      <c r="B69" s="149">
        <f t="shared" si="28"/>
        <v>0</v>
      </c>
      <c r="C69" s="149">
        <f t="shared" si="29"/>
        <v>0</v>
      </c>
      <c r="D69" s="149">
        <f t="shared" si="30"/>
        <v>0</v>
      </c>
      <c r="E69" s="149">
        <f t="shared" si="31"/>
        <v>0</v>
      </c>
      <c r="G69" s="180">
        <v>48</v>
      </c>
      <c r="H69" s="181"/>
      <c r="I69" s="182"/>
      <c r="J69" s="183"/>
      <c r="K69" s="184"/>
      <c r="L69" s="185"/>
      <c r="M69" s="186"/>
      <c r="N69" s="186"/>
      <c r="O69" s="186"/>
      <c r="P69" s="186"/>
      <c r="Q69" s="186"/>
      <c r="R69" s="186"/>
      <c r="S69" s="187"/>
      <c r="T69" s="188"/>
      <c r="U69" s="189"/>
      <c r="V69" s="189"/>
      <c r="W69" s="189"/>
      <c r="X69" s="189"/>
      <c r="Y69" s="190"/>
      <c r="Z69" s="191"/>
      <c r="AA69" s="192"/>
      <c r="AB69" s="5">
        <f t="shared" si="32"/>
      </c>
      <c r="AC69" s="4">
        <f t="shared" si="33"/>
      </c>
      <c r="AF69" s="4">
        <f t="shared" si="34"/>
      </c>
    </row>
    <row r="70" spans="2:32" ht="21" customHeight="1">
      <c r="B70" s="149">
        <f aca="true" t="shared" si="35" ref="B70:B79">IF(I70="男",10,IF(I70="女",20,0))</f>
        <v>0</v>
      </c>
      <c r="C70" s="149">
        <f aca="true" t="shared" si="36" ref="C70:C79">IF(K70="○",200,IF(ISBLANK(J70),0,100))</f>
        <v>0</v>
      </c>
      <c r="D70" s="149">
        <f aca="true" t="shared" si="37" ref="D70:D79">IF(L70="○",1,IF(M70="○",2,IF(N70="○",3,IF(O70="○",4,IF(P70="○",5,IF(Q70="○",6,IF(R70="○",7,IF(S70="○",8,0))))))))</f>
        <v>0</v>
      </c>
      <c r="E70" s="149">
        <f aca="true" t="shared" si="38" ref="E70:E79">SUM(B70:D70)</f>
        <v>0</v>
      </c>
      <c r="G70" s="180">
        <v>49</v>
      </c>
      <c r="H70" s="181"/>
      <c r="I70" s="182"/>
      <c r="J70" s="183"/>
      <c r="K70" s="184"/>
      <c r="L70" s="185"/>
      <c r="M70" s="186"/>
      <c r="N70" s="186"/>
      <c r="O70" s="186"/>
      <c r="P70" s="186"/>
      <c r="Q70" s="186"/>
      <c r="R70" s="186"/>
      <c r="S70" s="187"/>
      <c r="T70" s="188"/>
      <c r="U70" s="189"/>
      <c r="V70" s="189"/>
      <c r="W70" s="189"/>
      <c r="X70" s="189"/>
      <c r="Y70" s="190"/>
      <c r="Z70" s="191"/>
      <c r="AA70" s="192"/>
      <c r="AB70" s="5">
        <f aca="true" t="shared" si="39" ref="AB70:AB79">IF(OR(AND(ISBLANK(H70),E70&gt;0),AND(NOT(ISBLANK(H70)),COUNTA(I70:S70)&lt;3)),"レ","")</f>
      </c>
      <c r="AC70" s="4">
        <f aca="true" t="shared" si="40" ref="AC70:AC79">IF(COUNTIF(L70:S70,"○")&gt;1,"区分の確認","")</f>
      </c>
      <c r="AF70" s="4">
        <f aca="true" t="shared" si="41" ref="AF70:AF79">IF(AND(NOT(ISBLANK(J70)),NOT(ISBLANK(K70))),"宿泊・日帰りの確認","")</f>
      </c>
    </row>
    <row r="71" spans="2:32" ht="21" customHeight="1">
      <c r="B71" s="149">
        <f t="shared" si="35"/>
        <v>0</v>
      </c>
      <c r="C71" s="149">
        <f t="shared" si="36"/>
        <v>0</v>
      </c>
      <c r="D71" s="149">
        <f t="shared" si="37"/>
        <v>0</v>
      </c>
      <c r="E71" s="149">
        <f t="shared" si="38"/>
        <v>0</v>
      </c>
      <c r="G71" s="193">
        <v>50</v>
      </c>
      <c r="H71" s="194"/>
      <c r="I71" s="195"/>
      <c r="J71" s="196"/>
      <c r="K71" s="197"/>
      <c r="L71" s="198"/>
      <c r="M71" s="199"/>
      <c r="N71" s="199"/>
      <c r="O71" s="199"/>
      <c r="P71" s="199"/>
      <c r="Q71" s="199"/>
      <c r="R71" s="199"/>
      <c r="S71" s="200"/>
      <c r="T71" s="201"/>
      <c r="U71" s="202"/>
      <c r="V71" s="202"/>
      <c r="W71" s="202"/>
      <c r="X71" s="202"/>
      <c r="Y71" s="203"/>
      <c r="Z71" s="204"/>
      <c r="AA71" s="192"/>
      <c r="AB71" s="5">
        <f t="shared" si="39"/>
      </c>
      <c r="AC71" s="4">
        <f t="shared" si="40"/>
      </c>
      <c r="AF71" s="4">
        <f t="shared" si="41"/>
      </c>
    </row>
    <row r="72" spans="2:32" ht="21" customHeight="1">
      <c r="B72" s="149">
        <f t="shared" si="35"/>
        <v>0</v>
      </c>
      <c r="C72" s="149">
        <f t="shared" si="36"/>
        <v>0</v>
      </c>
      <c r="D72" s="149">
        <f t="shared" si="37"/>
        <v>0</v>
      </c>
      <c r="E72" s="149">
        <f t="shared" si="38"/>
        <v>0</v>
      </c>
      <c r="G72" s="167">
        <v>51</v>
      </c>
      <c r="H72" s="168"/>
      <c r="I72" s="169"/>
      <c r="J72" s="170"/>
      <c r="K72" s="171"/>
      <c r="L72" s="205"/>
      <c r="M72" s="173"/>
      <c r="N72" s="173"/>
      <c r="O72" s="173"/>
      <c r="P72" s="173"/>
      <c r="Q72" s="173"/>
      <c r="R72" s="173"/>
      <c r="S72" s="174"/>
      <c r="T72" s="175"/>
      <c r="U72" s="176"/>
      <c r="V72" s="176"/>
      <c r="W72" s="176"/>
      <c r="X72" s="176"/>
      <c r="Y72" s="206"/>
      <c r="Z72" s="207"/>
      <c r="AA72" s="192"/>
      <c r="AB72" s="5">
        <f t="shared" si="39"/>
      </c>
      <c r="AC72" s="4">
        <f t="shared" si="40"/>
      </c>
      <c r="AF72" s="4">
        <f t="shared" si="41"/>
      </c>
    </row>
    <row r="73" spans="2:32" ht="21" customHeight="1">
      <c r="B73" s="149">
        <f t="shared" si="35"/>
        <v>0</v>
      </c>
      <c r="C73" s="149">
        <f t="shared" si="36"/>
        <v>0</v>
      </c>
      <c r="D73" s="149">
        <f t="shared" si="37"/>
        <v>0</v>
      </c>
      <c r="E73" s="149">
        <f t="shared" si="38"/>
        <v>0</v>
      </c>
      <c r="G73" s="180">
        <v>52</v>
      </c>
      <c r="H73" s="181"/>
      <c r="I73" s="182"/>
      <c r="J73" s="183"/>
      <c r="K73" s="184"/>
      <c r="L73" s="185"/>
      <c r="M73" s="186"/>
      <c r="N73" s="186"/>
      <c r="O73" s="186"/>
      <c r="P73" s="186"/>
      <c r="Q73" s="186"/>
      <c r="R73" s="186"/>
      <c r="S73" s="187"/>
      <c r="T73" s="188"/>
      <c r="U73" s="189"/>
      <c r="V73" s="189"/>
      <c r="W73" s="189"/>
      <c r="X73" s="189"/>
      <c r="Y73" s="190"/>
      <c r="Z73" s="191"/>
      <c r="AA73" s="192"/>
      <c r="AB73" s="5">
        <f t="shared" si="39"/>
      </c>
      <c r="AC73" s="4">
        <f t="shared" si="40"/>
      </c>
      <c r="AF73" s="4">
        <f t="shared" si="41"/>
      </c>
    </row>
    <row r="74" spans="2:32" ht="21" customHeight="1">
      <c r="B74" s="149">
        <f t="shared" si="35"/>
        <v>0</v>
      </c>
      <c r="C74" s="149">
        <f t="shared" si="36"/>
        <v>0</v>
      </c>
      <c r="D74" s="149">
        <f t="shared" si="37"/>
        <v>0</v>
      </c>
      <c r="E74" s="149">
        <f t="shared" si="38"/>
        <v>0</v>
      </c>
      <c r="G74" s="180">
        <v>53</v>
      </c>
      <c r="H74" s="181"/>
      <c r="I74" s="182"/>
      <c r="J74" s="183"/>
      <c r="K74" s="184"/>
      <c r="L74" s="185"/>
      <c r="M74" s="186"/>
      <c r="N74" s="186"/>
      <c r="O74" s="186"/>
      <c r="P74" s="186"/>
      <c r="Q74" s="186"/>
      <c r="R74" s="186"/>
      <c r="S74" s="187"/>
      <c r="T74" s="188"/>
      <c r="U74" s="189"/>
      <c r="V74" s="189"/>
      <c r="W74" s="189"/>
      <c r="X74" s="189"/>
      <c r="Y74" s="190"/>
      <c r="Z74" s="191"/>
      <c r="AA74" s="192"/>
      <c r="AB74" s="5">
        <f t="shared" si="39"/>
      </c>
      <c r="AC74" s="4">
        <f t="shared" si="40"/>
      </c>
      <c r="AF74" s="4">
        <f t="shared" si="41"/>
      </c>
    </row>
    <row r="75" spans="2:32" ht="21" customHeight="1">
      <c r="B75" s="149">
        <f t="shared" si="35"/>
        <v>0</v>
      </c>
      <c r="C75" s="149">
        <f t="shared" si="36"/>
        <v>0</v>
      </c>
      <c r="D75" s="149">
        <f t="shared" si="37"/>
        <v>0</v>
      </c>
      <c r="E75" s="149">
        <f t="shared" si="38"/>
        <v>0</v>
      </c>
      <c r="G75" s="180">
        <v>54</v>
      </c>
      <c r="H75" s="181"/>
      <c r="I75" s="182"/>
      <c r="J75" s="183"/>
      <c r="K75" s="184"/>
      <c r="L75" s="185"/>
      <c r="M75" s="186"/>
      <c r="N75" s="186"/>
      <c r="O75" s="186"/>
      <c r="P75" s="186"/>
      <c r="Q75" s="186"/>
      <c r="R75" s="186"/>
      <c r="S75" s="187"/>
      <c r="T75" s="188"/>
      <c r="U75" s="189"/>
      <c r="V75" s="189"/>
      <c r="W75" s="189"/>
      <c r="X75" s="189"/>
      <c r="Y75" s="190"/>
      <c r="Z75" s="191"/>
      <c r="AA75" s="192"/>
      <c r="AB75" s="5">
        <f t="shared" si="39"/>
      </c>
      <c r="AC75" s="4">
        <f t="shared" si="40"/>
      </c>
      <c r="AF75" s="4">
        <f t="shared" si="41"/>
      </c>
    </row>
    <row r="76" spans="2:32" ht="21" customHeight="1">
      <c r="B76" s="149">
        <f t="shared" si="35"/>
        <v>0</v>
      </c>
      <c r="C76" s="149">
        <f t="shared" si="36"/>
        <v>0</v>
      </c>
      <c r="D76" s="149">
        <f t="shared" si="37"/>
        <v>0</v>
      </c>
      <c r="E76" s="149">
        <f t="shared" si="38"/>
        <v>0</v>
      </c>
      <c r="G76" s="193">
        <v>55</v>
      </c>
      <c r="H76" s="194"/>
      <c r="I76" s="195"/>
      <c r="J76" s="196"/>
      <c r="K76" s="197"/>
      <c r="L76" s="198"/>
      <c r="M76" s="199"/>
      <c r="N76" s="199"/>
      <c r="O76" s="199"/>
      <c r="P76" s="199"/>
      <c r="Q76" s="199"/>
      <c r="R76" s="199"/>
      <c r="S76" s="200"/>
      <c r="T76" s="201"/>
      <c r="U76" s="202"/>
      <c r="V76" s="202"/>
      <c r="W76" s="202"/>
      <c r="X76" s="202"/>
      <c r="Y76" s="203"/>
      <c r="Z76" s="204"/>
      <c r="AA76" s="192"/>
      <c r="AB76" s="5">
        <f t="shared" si="39"/>
      </c>
      <c r="AC76" s="4">
        <f t="shared" si="40"/>
      </c>
      <c r="AF76" s="4">
        <f t="shared" si="41"/>
      </c>
    </row>
    <row r="77" spans="2:32" ht="21" customHeight="1">
      <c r="B77" s="149">
        <f t="shared" si="35"/>
        <v>0</v>
      </c>
      <c r="C77" s="149">
        <f t="shared" si="36"/>
        <v>0</v>
      </c>
      <c r="D77" s="149">
        <f t="shared" si="37"/>
        <v>0</v>
      </c>
      <c r="E77" s="149">
        <f t="shared" si="38"/>
        <v>0</v>
      </c>
      <c r="G77" s="167">
        <v>56</v>
      </c>
      <c r="H77" s="168"/>
      <c r="I77" s="169"/>
      <c r="J77" s="170"/>
      <c r="K77" s="171"/>
      <c r="L77" s="205"/>
      <c r="M77" s="173"/>
      <c r="N77" s="173"/>
      <c r="O77" s="173"/>
      <c r="P77" s="173"/>
      <c r="Q77" s="173"/>
      <c r="R77" s="173"/>
      <c r="S77" s="174"/>
      <c r="T77" s="175"/>
      <c r="U77" s="176"/>
      <c r="V77" s="176"/>
      <c r="W77" s="176"/>
      <c r="X77" s="176"/>
      <c r="Y77" s="206"/>
      <c r="Z77" s="207"/>
      <c r="AA77" s="192"/>
      <c r="AB77" s="5">
        <f t="shared" si="39"/>
      </c>
      <c r="AC77" s="4">
        <f t="shared" si="40"/>
      </c>
      <c r="AF77" s="4">
        <f t="shared" si="41"/>
      </c>
    </row>
    <row r="78" spans="2:32" ht="21" customHeight="1">
      <c r="B78" s="149">
        <f t="shared" si="35"/>
        <v>0</v>
      </c>
      <c r="C78" s="149">
        <f t="shared" si="36"/>
        <v>0</v>
      </c>
      <c r="D78" s="149">
        <f t="shared" si="37"/>
        <v>0</v>
      </c>
      <c r="E78" s="149">
        <f t="shared" si="38"/>
        <v>0</v>
      </c>
      <c r="G78" s="180">
        <v>57</v>
      </c>
      <c r="H78" s="181"/>
      <c r="I78" s="182"/>
      <c r="J78" s="183"/>
      <c r="K78" s="184"/>
      <c r="L78" s="185"/>
      <c r="M78" s="186"/>
      <c r="N78" s="186"/>
      <c r="O78" s="186"/>
      <c r="P78" s="186"/>
      <c r="Q78" s="186"/>
      <c r="R78" s="186"/>
      <c r="S78" s="187"/>
      <c r="T78" s="188"/>
      <c r="U78" s="189"/>
      <c r="V78" s="189"/>
      <c r="W78" s="189"/>
      <c r="X78" s="189"/>
      <c r="Y78" s="190"/>
      <c r="Z78" s="191"/>
      <c r="AA78" s="192"/>
      <c r="AB78" s="5">
        <f t="shared" si="39"/>
      </c>
      <c r="AC78" s="4">
        <f t="shared" si="40"/>
      </c>
      <c r="AF78" s="4">
        <f t="shared" si="41"/>
      </c>
    </row>
    <row r="79" spans="2:32" ht="21" customHeight="1">
      <c r="B79" s="149">
        <f t="shared" si="35"/>
        <v>0</v>
      </c>
      <c r="C79" s="149">
        <f t="shared" si="36"/>
        <v>0</v>
      </c>
      <c r="D79" s="149">
        <f t="shared" si="37"/>
        <v>0</v>
      </c>
      <c r="E79" s="149">
        <f t="shared" si="38"/>
        <v>0</v>
      </c>
      <c r="G79" s="180">
        <v>58</v>
      </c>
      <c r="H79" s="181"/>
      <c r="I79" s="182"/>
      <c r="J79" s="183"/>
      <c r="K79" s="184"/>
      <c r="L79" s="185"/>
      <c r="M79" s="186"/>
      <c r="N79" s="186"/>
      <c r="O79" s="186"/>
      <c r="P79" s="186"/>
      <c r="Q79" s="186"/>
      <c r="R79" s="186"/>
      <c r="S79" s="187"/>
      <c r="T79" s="188"/>
      <c r="U79" s="189"/>
      <c r="V79" s="189"/>
      <c r="W79" s="189"/>
      <c r="X79" s="189"/>
      <c r="Y79" s="190"/>
      <c r="Z79" s="191"/>
      <c r="AA79" s="192"/>
      <c r="AB79" s="5">
        <f t="shared" si="39"/>
      </c>
      <c r="AC79" s="4">
        <f t="shared" si="40"/>
      </c>
      <c r="AF79" s="4">
        <f t="shared" si="41"/>
      </c>
    </row>
    <row r="80" spans="2:32" ht="21" customHeight="1">
      <c r="B80" s="149">
        <f aca="true" t="shared" si="42" ref="B80:B89">IF(I80="男",10,IF(I80="女",20,0))</f>
        <v>0</v>
      </c>
      <c r="C80" s="149">
        <f aca="true" t="shared" si="43" ref="C80:C89">IF(K80="○",200,IF(ISBLANK(J80),0,100))</f>
        <v>0</v>
      </c>
      <c r="D80" s="149">
        <f aca="true" t="shared" si="44" ref="D80:D89">IF(L80="○",1,IF(M80="○",2,IF(N80="○",3,IF(O80="○",4,IF(P80="○",5,IF(Q80="○",6,IF(R80="○",7,IF(S80="○",8,0))))))))</f>
        <v>0</v>
      </c>
      <c r="E80" s="149">
        <f aca="true" t="shared" si="45" ref="E80:E89">SUM(B80:D80)</f>
        <v>0</v>
      </c>
      <c r="G80" s="180">
        <v>59</v>
      </c>
      <c r="H80" s="181"/>
      <c r="I80" s="182"/>
      <c r="J80" s="183"/>
      <c r="K80" s="184"/>
      <c r="L80" s="185"/>
      <c r="M80" s="186"/>
      <c r="N80" s="186"/>
      <c r="O80" s="186"/>
      <c r="P80" s="186"/>
      <c r="Q80" s="186"/>
      <c r="R80" s="186"/>
      <c r="S80" s="187"/>
      <c r="T80" s="188"/>
      <c r="U80" s="189"/>
      <c r="V80" s="189"/>
      <c r="W80" s="189"/>
      <c r="X80" s="189"/>
      <c r="Y80" s="190"/>
      <c r="Z80" s="191"/>
      <c r="AA80" s="192"/>
      <c r="AB80" s="5">
        <f aca="true" t="shared" si="46" ref="AB80:AB89">IF(OR(AND(ISBLANK(H80),E80&gt;0),AND(NOT(ISBLANK(H80)),COUNTA(I80:S80)&lt;3)),"レ","")</f>
      </c>
      <c r="AC80" s="4">
        <f aca="true" t="shared" si="47" ref="AC80:AC89">IF(COUNTIF(L80:S80,"○")&gt;1,"区分の確認","")</f>
      </c>
      <c r="AF80" s="4">
        <f aca="true" t="shared" si="48" ref="AF80:AF89">IF(AND(NOT(ISBLANK(J80)),NOT(ISBLANK(K80))),"宿泊・日帰りの確認","")</f>
      </c>
    </row>
    <row r="81" spans="2:32" ht="21" customHeight="1">
      <c r="B81" s="149">
        <f t="shared" si="42"/>
        <v>0</v>
      </c>
      <c r="C81" s="149">
        <f t="shared" si="43"/>
        <v>0</v>
      </c>
      <c r="D81" s="149">
        <f t="shared" si="44"/>
        <v>0</v>
      </c>
      <c r="E81" s="149">
        <f t="shared" si="45"/>
        <v>0</v>
      </c>
      <c r="G81" s="193">
        <v>60</v>
      </c>
      <c r="H81" s="194"/>
      <c r="I81" s="195"/>
      <c r="J81" s="196"/>
      <c r="K81" s="197"/>
      <c r="L81" s="198"/>
      <c r="M81" s="199"/>
      <c r="N81" s="199"/>
      <c r="O81" s="199"/>
      <c r="P81" s="199"/>
      <c r="Q81" s="199"/>
      <c r="R81" s="199"/>
      <c r="S81" s="200"/>
      <c r="T81" s="201"/>
      <c r="U81" s="202"/>
      <c r="V81" s="202"/>
      <c r="W81" s="202"/>
      <c r="X81" s="202"/>
      <c r="Y81" s="203"/>
      <c r="Z81" s="204"/>
      <c r="AA81" s="192"/>
      <c r="AB81" s="5">
        <f t="shared" si="46"/>
      </c>
      <c r="AC81" s="4">
        <f t="shared" si="47"/>
      </c>
      <c r="AF81" s="4">
        <f t="shared" si="48"/>
      </c>
    </row>
    <row r="82" spans="2:32" ht="21" customHeight="1">
      <c r="B82" s="149">
        <f t="shared" si="42"/>
        <v>0</v>
      </c>
      <c r="C82" s="149">
        <f t="shared" si="43"/>
        <v>0</v>
      </c>
      <c r="D82" s="149">
        <f t="shared" si="44"/>
        <v>0</v>
      </c>
      <c r="E82" s="149">
        <f t="shared" si="45"/>
        <v>0</v>
      </c>
      <c r="G82" s="167">
        <v>61</v>
      </c>
      <c r="H82" s="168"/>
      <c r="I82" s="169"/>
      <c r="J82" s="170"/>
      <c r="K82" s="171"/>
      <c r="L82" s="205"/>
      <c r="M82" s="173"/>
      <c r="N82" s="173"/>
      <c r="O82" s="173"/>
      <c r="P82" s="173"/>
      <c r="Q82" s="173"/>
      <c r="R82" s="173"/>
      <c r="S82" s="174"/>
      <c r="T82" s="175"/>
      <c r="U82" s="176"/>
      <c r="V82" s="176"/>
      <c r="W82" s="176"/>
      <c r="X82" s="176"/>
      <c r="Y82" s="206"/>
      <c r="Z82" s="207"/>
      <c r="AA82" s="192"/>
      <c r="AB82" s="5">
        <f t="shared" si="46"/>
      </c>
      <c r="AC82" s="4">
        <f t="shared" si="47"/>
      </c>
      <c r="AF82" s="4">
        <f t="shared" si="48"/>
      </c>
    </row>
    <row r="83" spans="2:32" ht="21" customHeight="1">
      <c r="B83" s="149">
        <f t="shared" si="42"/>
        <v>0</v>
      </c>
      <c r="C83" s="149">
        <f t="shared" si="43"/>
        <v>0</v>
      </c>
      <c r="D83" s="149">
        <f t="shared" si="44"/>
        <v>0</v>
      </c>
      <c r="E83" s="149">
        <f t="shared" si="45"/>
        <v>0</v>
      </c>
      <c r="G83" s="180">
        <v>62</v>
      </c>
      <c r="H83" s="181"/>
      <c r="I83" s="182"/>
      <c r="J83" s="183"/>
      <c r="K83" s="184"/>
      <c r="L83" s="185"/>
      <c r="M83" s="186"/>
      <c r="N83" s="186"/>
      <c r="O83" s="186"/>
      <c r="P83" s="186"/>
      <c r="Q83" s="186"/>
      <c r="R83" s="186"/>
      <c r="S83" s="187"/>
      <c r="T83" s="188"/>
      <c r="U83" s="189"/>
      <c r="V83" s="189"/>
      <c r="W83" s="189"/>
      <c r="X83" s="189"/>
      <c r="Y83" s="190"/>
      <c r="Z83" s="191"/>
      <c r="AA83" s="192"/>
      <c r="AB83" s="5">
        <f t="shared" si="46"/>
      </c>
      <c r="AC83" s="4">
        <f t="shared" si="47"/>
      </c>
      <c r="AF83" s="4">
        <f t="shared" si="48"/>
      </c>
    </row>
    <row r="84" spans="2:32" ht="21" customHeight="1">
      <c r="B84" s="149">
        <f t="shared" si="42"/>
        <v>0</v>
      </c>
      <c r="C84" s="149">
        <f t="shared" si="43"/>
        <v>0</v>
      </c>
      <c r="D84" s="149">
        <f t="shared" si="44"/>
        <v>0</v>
      </c>
      <c r="E84" s="149">
        <f t="shared" si="45"/>
        <v>0</v>
      </c>
      <c r="G84" s="180">
        <v>63</v>
      </c>
      <c r="H84" s="181"/>
      <c r="I84" s="182"/>
      <c r="J84" s="183"/>
      <c r="K84" s="184"/>
      <c r="L84" s="185"/>
      <c r="M84" s="186"/>
      <c r="N84" s="186"/>
      <c r="O84" s="186"/>
      <c r="P84" s="186"/>
      <c r="Q84" s="186"/>
      <c r="R84" s="186"/>
      <c r="S84" s="187"/>
      <c r="T84" s="188"/>
      <c r="U84" s="189"/>
      <c r="V84" s="189"/>
      <c r="W84" s="189"/>
      <c r="X84" s="189"/>
      <c r="Y84" s="190"/>
      <c r="Z84" s="191"/>
      <c r="AA84" s="192"/>
      <c r="AB84" s="5">
        <f t="shared" si="46"/>
      </c>
      <c r="AC84" s="4">
        <f t="shared" si="47"/>
      </c>
      <c r="AF84" s="4">
        <f t="shared" si="48"/>
      </c>
    </row>
    <row r="85" spans="2:32" ht="21" customHeight="1">
      <c r="B85" s="149">
        <f t="shared" si="42"/>
        <v>0</v>
      </c>
      <c r="C85" s="149">
        <f t="shared" si="43"/>
        <v>0</v>
      </c>
      <c r="D85" s="149">
        <f t="shared" si="44"/>
        <v>0</v>
      </c>
      <c r="E85" s="149">
        <f t="shared" si="45"/>
        <v>0</v>
      </c>
      <c r="G85" s="180">
        <v>64</v>
      </c>
      <c r="H85" s="181"/>
      <c r="I85" s="182"/>
      <c r="J85" s="183"/>
      <c r="K85" s="184"/>
      <c r="L85" s="185"/>
      <c r="M85" s="186"/>
      <c r="N85" s="186"/>
      <c r="O85" s="186"/>
      <c r="P85" s="186"/>
      <c r="Q85" s="186"/>
      <c r="R85" s="186"/>
      <c r="S85" s="187"/>
      <c r="T85" s="188"/>
      <c r="U85" s="189"/>
      <c r="V85" s="189"/>
      <c r="W85" s="189"/>
      <c r="X85" s="189"/>
      <c r="Y85" s="190"/>
      <c r="Z85" s="191"/>
      <c r="AA85" s="192"/>
      <c r="AB85" s="5">
        <f t="shared" si="46"/>
      </c>
      <c r="AC85" s="4">
        <f t="shared" si="47"/>
      </c>
      <c r="AF85" s="4">
        <f t="shared" si="48"/>
      </c>
    </row>
    <row r="86" spans="2:32" ht="21" customHeight="1">
      <c r="B86" s="149">
        <f t="shared" si="42"/>
        <v>0</v>
      </c>
      <c r="C86" s="149">
        <f t="shared" si="43"/>
        <v>0</v>
      </c>
      <c r="D86" s="149">
        <f t="shared" si="44"/>
        <v>0</v>
      </c>
      <c r="E86" s="149">
        <f t="shared" si="45"/>
        <v>0</v>
      </c>
      <c r="G86" s="193">
        <v>65</v>
      </c>
      <c r="H86" s="194"/>
      <c r="I86" s="195"/>
      <c r="J86" s="196"/>
      <c r="K86" s="197"/>
      <c r="L86" s="198"/>
      <c r="M86" s="199"/>
      <c r="N86" s="199"/>
      <c r="O86" s="199"/>
      <c r="P86" s="199"/>
      <c r="Q86" s="199"/>
      <c r="R86" s="199"/>
      <c r="S86" s="200"/>
      <c r="T86" s="201"/>
      <c r="U86" s="202"/>
      <c r="V86" s="202"/>
      <c r="W86" s="202"/>
      <c r="X86" s="202"/>
      <c r="Y86" s="203"/>
      <c r="Z86" s="204"/>
      <c r="AA86" s="192"/>
      <c r="AB86" s="5">
        <f t="shared" si="46"/>
      </c>
      <c r="AC86" s="4">
        <f t="shared" si="47"/>
      </c>
      <c r="AF86" s="4">
        <f t="shared" si="48"/>
      </c>
    </row>
    <row r="87" spans="2:32" ht="21" customHeight="1">
      <c r="B87" s="149">
        <f t="shared" si="42"/>
        <v>0</v>
      </c>
      <c r="C87" s="149">
        <f t="shared" si="43"/>
        <v>0</v>
      </c>
      <c r="D87" s="149">
        <f t="shared" si="44"/>
        <v>0</v>
      </c>
      <c r="E87" s="149">
        <f t="shared" si="45"/>
        <v>0</v>
      </c>
      <c r="G87" s="167">
        <v>66</v>
      </c>
      <c r="H87" s="168"/>
      <c r="I87" s="169"/>
      <c r="J87" s="170"/>
      <c r="K87" s="171"/>
      <c r="L87" s="205"/>
      <c r="M87" s="173"/>
      <c r="N87" s="173"/>
      <c r="O87" s="173"/>
      <c r="P87" s="173"/>
      <c r="Q87" s="173"/>
      <c r="R87" s="173"/>
      <c r="S87" s="174"/>
      <c r="T87" s="175"/>
      <c r="U87" s="176"/>
      <c r="V87" s="176"/>
      <c r="W87" s="176"/>
      <c r="X87" s="176"/>
      <c r="Y87" s="206"/>
      <c r="Z87" s="207"/>
      <c r="AA87" s="192"/>
      <c r="AB87" s="5">
        <f t="shared" si="46"/>
      </c>
      <c r="AC87" s="4">
        <f t="shared" si="47"/>
      </c>
      <c r="AF87" s="4">
        <f t="shared" si="48"/>
      </c>
    </row>
    <row r="88" spans="2:32" ht="21" customHeight="1">
      <c r="B88" s="149">
        <f t="shared" si="42"/>
        <v>0</v>
      </c>
      <c r="C88" s="149">
        <f t="shared" si="43"/>
        <v>0</v>
      </c>
      <c r="D88" s="149">
        <f t="shared" si="44"/>
        <v>0</v>
      </c>
      <c r="E88" s="149">
        <f t="shared" si="45"/>
        <v>0</v>
      </c>
      <c r="G88" s="180">
        <v>67</v>
      </c>
      <c r="H88" s="181"/>
      <c r="I88" s="182"/>
      <c r="J88" s="183"/>
      <c r="K88" s="184"/>
      <c r="L88" s="185"/>
      <c r="M88" s="186"/>
      <c r="N88" s="186"/>
      <c r="O88" s="186"/>
      <c r="P88" s="186"/>
      <c r="Q88" s="186"/>
      <c r="R88" s="186"/>
      <c r="S88" s="187"/>
      <c r="T88" s="188"/>
      <c r="U88" s="189"/>
      <c r="V88" s="189"/>
      <c r="W88" s="189"/>
      <c r="X88" s="189"/>
      <c r="Y88" s="190"/>
      <c r="Z88" s="191"/>
      <c r="AA88" s="192"/>
      <c r="AB88" s="5">
        <f t="shared" si="46"/>
      </c>
      <c r="AC88" s="4">
        <f t="shared" si="47"/>
      </c>
      <c r="AF88" s="4">
        <f t="shared" si="48"/>
      </c>
    </row>
    <row r="89" spans="2:32" ht="21" customHeight="1">
      <c r="B89" s="149">
        <f t="shared" si="42"/>
        <v>0</v>
      </c>
      <c r="C89" s="149">
        <f t="shared" si="43"/>
        <v>0</v>
      </c>
      <c r="D89" s="149">
        <f t="shared" si="44"/>
        <v>0</v>
      </c>
      <c r="E89" s="149">
        <f t="shared" si="45"/>
        <v>0</v>
      </c>
      <c r="G89" s="180">
        <v>68</v>
      </c>
      <c r="H89" s="181"/>
      <c r="I89" s="182"/>
      <c r="J89" s="183"/>
      <c r="K89" s="184"/>
      <c r="L89" s="185"/>
      <c r="M89" s="186"/>
      <c r="N89" s="186"/>
      <c r="O89" s="186"/>
      <c r="P89" s="186"/>
      <c r="Q89" s="186"/>
      <c r="R89" s="186"/>
      <c r="S89" s="187"/>
      <c r="T89" s="188"/>
      <c r="U89" s="189"/>
      <c r="V89" s="189"/>
      <c r="W89" s="189"/>
      <c r="X89" s="189"/>
      <c r="Y89" s="190"/>
      <c r="Z89" s="191"/>
      <c r="AA89" s="192"/>
      <c r="AB89" s="5">
        <f t="shared" si="46"/>
      </c>
      <c r="AC89" s="4">
        <f t="shared" si="47"/>
      </c>
      <c r="AF89" s="4">
        <f t="shared" si="48"/>
      </c>
    </row>
    <row r="90" spans="2:32" ht="21" customHeight="1">
      <c r="B90" s="149">
        <f aca="true" t="shared" si="49" ref="B90:B101">IF(I90="男",10,IF(I90="女",20,0))</f>
        <v>0</v>
      </c>
      <c r="C90" s="149">
        <f aca="true" t="shared" si="50" ref="C90:C101">IF(K90="○",200,IF(ISBLANK(J90),0,100))</f>
        <v>0</v>
      </c>
      <c r="D90" s="149">
        <f aca="true" t="shared" si="51" ref="D90:D101">IF(L90="○",1,IF(M90="○",2,IF(N90="○",3,IF(O90="○",4,IF(P90="○",5,IF(Q90="○",6,IF(R90="○",7,IF(S90="○",8,0))))))))</f>
        <v>0</v>
      </c>
      <c r="E90" s="149">
        <f aca="true" t="shared" si="52" ref="E90:E101">SUM(B90:D90)</f>
        <v>0</v>
      </c>
      <c r="G90" s="180">
        <v>69</v>
      </c>
      <c r="H90" s="181"/>
      <c r="I90" s="182"/>
      <c r="J90" s="183"/>
      <c r="K90" s="184"/>
      <c r="L90" s="185"/>
      <c r="M90" s="186"/>
      <c r="N90" s="186"/>
      <c r="O90" s="186"/>
      <c r="P90" s="186"/>
      <c r="Q90" s="186"/>
      <c r="R90" s="186"/>
      <c r="S90" s="187"/>
      <c r="T90" s="188"/>
      <c r="U90" s="189"/>
      <c r="V90" s="189"/>
      <c r="W90" s="189"/>
      <c r="X90" s="189"/>
      <c r="Y90" s="190"/>
      <c r="Z90" s="191"/>
      <c r="AA90" s="192"/>
      <c r="AB90" s="5">
        <f aca="true" t="shared" si="53" ref="AB90:AB101">IF(OR(AND(ISBLANK(H90),E90&gt;0),AND(NOT(ISBLANK(H90)),COUNTA(I90:S90)&lt;3)),"レ","")</f>
      </c>
      <c r="AC90" s="4">
        <f aca="true" t="shared" si="54" ref="AC90:AC101">IF(COUNTIF(L90:S90,"○")&gt;1,"区分の確認","")</f>
      </c>
      <c r="AF90" s="4">
        <f aca="true" t="shared" si="55" ref="AF90:AF101">IF(AND(NOT(ISBLANK(J90)),NOT(ISBLANK(K90))),"宿泊・日帰りの確認","")</f>
      </c>
    </row>
    <row r="91" spans="2:32" ht="21" customHeight="1">
      <c r="B91" s="149">
        <f t="shared" si="49"/>
        <v>0</v>
      </c>
      <c r="C91" s="149">
        <f t="shared" si="50"/>
        <v>0</v>
      </c>
      <c r="D91" s="149">
        <f t="shared" si="51"/>
        <v>0</v>
      </c>
      <c r="E91" s="149">
        <f t="shared" si="52"/>
        <v>0</v>
      </c>
      <c r="G91" s="193">
        <v>70</v>
      </c>
      <c r="H91" s="194"/>
      <c r="I91" s="195"/>
      <c r="J91" s="196"/>
      <c r="K91" s="197"/>
      <c r="L91" s="198"/>
      <c r="M91" s="199"/>
      <c r="N91" s="199"/>
      <c r="O91" s="199"/>
      <c r="P91" s="199"/>
      <c r="Q91" s="199"/>
      <c r="R91" s="199"/>
      <c r="S91" s="200"/>
      <c r="T91" s="201"/>
      <c r="U91" s="202"/>
      <c r="V91" s="202"/>
      <c r="W91" s="202"/>
      <c r="X91" s="202"/>
      <c r="Y91" s="203"/>
      <c r="Z91" s="204"/>
      <c r="AA91" s="192"/>
      <c r="AB91" s="5">
        <f t="shared" si="53"/>
      </c>
      <c r="AC91" s="4">
        <f t="shared" si="54"/>
      </c>
      <c r="AF91" s="4">
        <f t="shared" si="55"/>
      </c>
    </row>
    <row r="92" spans="2:32" ht="21" customHeight="1">
      <c r="B92" s="149">
        <f t="shared" si="49"/>
        <v>0</v>
      </c>
      <c r="C92" s="149">
        <f t="shared" si="50"/>
        <v>0</v>
      </c>
      <c r="D92" s="149">
        <f t="shared" si="51"/>
        <v>0</v>
      </c>
      <c r="E92" s="149">
        <f t="shared" si="52"/>
        <v>0</v>
      </c>
      <c r="G92" s="167">
        <v>71</v>
      </c>
      <c r="H92" s="168"/>
      <c r="I92" s="169"/>
      <c r="J92" s="170"/>
      <c r="K92" s="171"/>
      <c r="L92" s="205"/>
      <c r="M92" s="173"/>
      <c r="N92" s="173"/>
      <c r="O92" s="173"/>
      <c r="P92" s="173"/>
      <c r="Q92" s="173"/>
      <c r="R92" s="173"/>
      <c r="S92" s="174"/>
      <c r="T92" s="175"/>
      <c r="U92" s="176"/>
      <c r="V92" s="176"/>
      <c r="W92" s="176"/>
      <c r="X92" s="176"/>
      <c r="Y92" s="206"/>
      <c r="Z92" s="207"/>
      <c r="AA92" s="192"/>
      <c r="AB92" s="5">
        <f t="shared" si="53"/>
      </c>
      <c r="AC92" s="4">
        <f t="shared" si="54"/>
      </c>
      <c r="AF92" s="4">
        <f t="shared" si="55"/>
      </c>
    </row>
    <row r="93" spans="2:32" ht="21" customHeight="1">
      <c r="B93" s="149">
        <f t="shared" si="49"/>
        <v>0</v>
      </c>
      <c r="C93" s="149">
        <f t="shared" si="50"/>
        <v>0</v>
      </c>
      <c r="D93" s="149">
        <f t="shared" si="51"/>
        <v>0</v>
      </c>
      <c r="E93" s="149">
        <f t="shared" si="52"/>
        <v>0</v>
      </c>
      <c r="G93" s="180">
        <v>72</v>
      </c>
      <c r="H93" s="181"/>
      <c r="I93" s="182"/>
      <c r="J93" s="183"/>
      <c r="K93" s="184"/>
      <c r="L93" s="185"/>
      <c r="M93" s="186"/>
      <c r="N93" s="186"/>
      <c r="O93" s="186"/>
      <c r="P93" s="186"/>
      <c r="Q93" s="186"/>
      <c r="R93" s="186"/>
      <c r="S93" s="187"/>
      <c r="T93" s="188"/>
      <c r="U93" s="189"/>
      <c r="V93" s="189"/>
      <c r="W93" s="189"/>
      <c r="X93" s="189"/>
      <c r="Y93" s="190"/>
      <c r="Z93" s="191"/>
      <c r="AA93" s="192"/>
      <c r="AB93" s="5">
        <f t="shared" si="53"/>
      </c>
      <c r="AC93" s="4">
        <f t="shared" si="54"/>
      </c>
      <c r="AF93" s="4">
        <f t="shared" si="55"/>
      </c>
    </row>
    <row r="94" spans="2:32" ht="21" customHeight="1">
      <c r="B94" s="149">
        <f t="shared" si="49"/>
        <v>0</v>
      </c>
      <c r="C94" s="149">
        <f t="shared" si="50"/>
        <v>0</v>
      </c>
      <c r="D94" s="149">
        <f t="shared" si="51"/>
        <v>0</v>
      </c>
      <c r="E94" s="149">
        <f t="shared" si="52"/>
        <v>0</v>
      </c>
      <c r="G94" s="180">
        <v>73</v>
      </c>
      <c r="H94" s="181"/>
      <c r="I94" s="182"/>
      <c r="J94" s="183"/>
      <c r="K94" s="184"/>
      <c r="L94" s="185"/>
      <c r="M94" s="186"/>
      <c r="N94" s="186"/>
      <c r="O94" s="186"/>
      <c r="P94" s="186"/>
      <c r="Q94" s="186"/>
      <c r="R94" s="186"/>
      <c r="S94" s="187"/>
      <c r="T94" s="188"/>
      <c r="U94" s="189"/>
      <c r="V94" s="189"/>
      <c r="W94" s="189"/>
      <c r="X94" s="189"/>
      <c r="Y94" s="190"/>
      <c r="Z94" s="191"/>
      <c r="AA94" s="192"/>
      <c r="AB94" s="5">
        <f t="shared" si="53"/>
      </c>
      <c r="AC94" s="4">
        <f t="shared" si="54"/>
      </c>
      <c r="AF94" s="4">
        <f t="shared" si="55"/>
      </c>
    </row>
    <row r="95" spans="2:32" ht="21" customHeight="1">
      <c r="B95" s="149">
        <f t="shared" si="49"/>
        <v>0</v>
      </c>
      <c r="C95" s="149">
        <f t="shared" si="50"/>
        <v>0</v>
      </c>
      <c r="D95" s="149">
        <f t="shared" si="51"/>
        <v>0</v>
      </c>
      <c r="E95" s="149">
        <f t="shared" si="52"/>
        <v>0</v>
      </c>
      <c r="G95" s="180">
        <v>74</v>
      </c>
      <c r="H95" s="181"/>
      <c r="I95" s="182"/>
      <c r="J95" s="183"/>
      <c r="K95" s="184"/>
      <c r="L95" s="185"/>
      <c r="M95" s="186"/>
      <c r="N95" s="186"/>
      <c r="O95" s="186"/>
      <c r="P95" s="186"/>
      <c r="Q95" s="186"/>
      <c r="R95" s="186"/>
      <c r="S95" s="187"/>
      <c r="T95" s="188"/>
      <c r="U95" s="189"/>
      <c r="V95" s="189"/>
      <c r="W95" s="189"/>
      <c r="X95" s="189"/>
      <c r="Y95" s="190"/>
      <c r="Z95" s="191"/>
      <c r="AA95" s="192"/>
      <c r="AB95" s="5">
        <f t="shared" si="53"/>
      </c>
      <c r="AC95" s="4">
        <f t="shared" si="54"/>
      </c>
      <c r="AF95" s="4">
        <f t="shared" si="55"/>
      </c>
    </row>
    <row r="96" spans="2:32" ht="21" customHeight="1">
      <c r="B96" s="149">
        <f t="shared" si="49"/>
        <v>0</v>
      </c>
      <c r="C96" s="149">
        <f t="shared" si="50"/>
        <v>0</v>
      </c>
      <c r="D96" s="149">
        <f t="shared" si="51"/>
        <v>0</v>
      </c>
      <c r="E96" s="149">
        <f t="shared" si="52"/>
        <v>0</v>
      </c>
      <c r="G96" s="208">
        <v>75</v>
      </c>
      <c r="H96" s="209"/>
      <c r="I96" s="210"/>
      <c r="J96" s="211"/>
      <c r="K96" s="212"/>
      <c r="L96" s="213"/>
      <c r="M96" s="214"/>
      <c r="N96" s="214"/>
      <c r="O96" s="214"/>
      <c r="P96" s="214"/>
      <c r="Q96" s="214"/>
      <c r="R96" s="214"/>
      <c r="S96" s="215"/>
      <c r="T96" s="216"/>
      <c r="U96" s="217"/>
      <c r="V96" s="217"/>
      <c r="W96" s="217"/>
      <c r="X96" s="217"/>
      <c r="Y96" s="218"/>
      <c r="Z96" s="219"/>
      <c r="AA96" s="192"/>
      <c r="AB96" s="5">
        <f t="shared" si="53"/>
      </c>
      <c r="AC96" s="4">
        <f t="shared" si="54"/>
      </c>
      <c r="AF96" s="4">
        <f t="shared" si="55"/>
      </c>
    </row>
    <row r="97" spans="2:32" ht="21" customHeight="1">
      <c r="B97" s="149">
        <f t="shared" si="49"/>
        <v>0</v>
      </c>
      <c r="C97" s="149">
        <f t="shared" si="50"/>
        <v>0</v>
      </c>
      <c r="D97" s="149">
        <f t="shared" si="51"/>
        <v>0</v>
      </c>
      <c r="E97" s="149">
        <f t="shared" si="52"/>
        <v>0</v>
      </c>
      <c r="G97" s="220">
        <v>76</v>
      </c>
      <c r="H97" s="221"/>
      <c r="I97" s="222"/>
      <c r="J97" s="223"/>
      <c r="K97" s="224"/>
      <c r="L97" s="225"/>
      <c r="M97" s="226"/>
      <c r="N97" s="226"/>
      <c r="O97" s="226"/>
      <c r="P97" s="226"/>
      <c r="Q97" s="226"/>
      <c r="R97" s="226"/>
      <c r="S97" s="227"/>
      <c r="T97" s="228"/>
      <c r="U97" s="229"/>
      <c r="V97" s="229"/>
      <c r="W97" s="229"/>
      <c r="X97" s="229"/>
      <c r="Y97" s="177"/>
      <c r="Z97" s="230"/>
      <c r="AA97" s="192"/>
      <c r="AB97" s="5">
        <f t="shared" si="53"/>
      </c>
      <c r="AC97" s="4">
        <f t="shared" si="54"/>
      </c>
      <c r="AF97" s="4">
        <f t="shared" si="55"/>
      </c>
    </row>
    <row r="98" spans="2:32" ht="21" customHeight="1">
      <c r="B98" s="149">
        <f t="shared" si="49"/>
        <v>0</v>
      </c>
      <c r="C98" s="149">
        <f t="shared" si="50"/>
        <v>0</v>
      </c>
      <c r="D98" s="149">
        <f t="shared" si="51"/>
        <v>0</v>
      </c>
      <c r="E98" s="149">
        <f t="shared" si="52"/>
        <v>0</v>
      </c>
      <c r="G98" s="180">
        <v>77</v>
      </c>
      <c r="H98" s="181"/>
      <c r="I98" s="182"/>
      <c r="J98" s="183"/>
      <c r="K98" s="184"/>
      <c r="L98" s="185"/>
      <c r="M98" s="186"/>
      <c r="N98" s="186"/>
      <c r="O98" s="186"/>
      <c r="P98" s="186"/>
      <c r="Q98" s="186"/>
      <c r="R98" s="186"/>
      <c r="S98" s="187"/>
      <c r="T98" s="188"/>
      <c r="U98" s="189"/>
      <c r="V98" s="189"/>
      <c r="W98" s="189"/>
      <c r="X98" s="189"/>
      <c r="Y98" s="190"/>
      <c r="Z98" s="191"/>
      <c r="AA98" s="192"/>
      <c r="AB98" s="5">
        <f t="shared" si="53"/>
      </c>
      <c r="AC98" s="4">
        <f t="shared" si="54"/>
      </c>
      <c r="AF98" s="4">
        <f t="shared" si="55"/>
      </c>
    </row>
    <row r="99" spans="2:32" ht="21" customHeight="1">
      <c r="B99" s="149">
        <f t="shared" si="49"/>
        <v>0</v>
      </c>
      <c r="C99" s="149">
        <f t="shared" si="50"/>
        <v>0</v>
      </c>
      <c r="D99" s="149">
        <f t="shared" si="51"/>
        <v>0</v>
      </c>
      <c r="E99" s="149">
        <f t="shared" si="52"/>
        <v>0</v>
      </c>
      <c r="G99" s="180">
        <v>78</v>
      </c>
      <c r="H99" s="181"/>
      <c r="I99" s="182"/>
      <c r="J99" s="183"/>
      <c r="K99" s="184"/>
      <c r="L99" s="185"/>
      <c r="M99" s="186"/>
      <c r="N99" s="186"/>
      <c r="O99" s="186"/>
      <c r="P99" s="186"/>
      <c r="Q99" s="186"/>
      <c r="R99" s="186"/>
      <c r="S99" s="187"/>
      <c r="T99" s="188"/>
      <c r="U99" s="189"/>
      <c r="V99" s="189"/>
      <c r="W99" s="189"/>
      <c r="X99" s="189"/>
      <c r="Y99" s="190"/>
      <c r="Z99" s="191"/>
      <c r="AA99" s="192"/>
      <c r="AB99" s="5">
        <f t="shared" si="53"/>
      </c>
      <c r="AC99" s="4">
        <f t="shared" si="54"/>
      </c>
      <c r="AF99" s="4">
        <f t="shared" si="55"/>
      </c>
    </row>
    <row r="100" spans="2:32" ht="21" customHeight="1">
      <c r="B100" s="149">
        <f t="shared" si="49"/>
        <v>0</v>
      </c>
      <c r="C100" s="149">
        <f t="shared" si="50"/>
        <v>0</v>
      </c>
      <c r="D100" s="149">
        <f t="shared" si="51"/>
        <v>0</v>
      </c>
      <c r="E100" s="149">
        <f t="shared" si="52"/>
        <v>0</v>
      </c>
      <c r="G100" s="180">
        <v>79</v>
      </c>
      <c r="H100" s="181"/>
      <c r="I100" s="182"/>
      <c r="J100" s="183"/>
      <c r="K100" s="184"/>
      <c r="L100" s="185"/>
      <c r="M100" s="186"/>
      <c r="N100" s="186"/>
      <c r="O100" s="186"/>
      <c r="P100" s="186"/>
      <c r="Q100" s="186"/>
      <c r="R100" s="186"/>
      <c r="S100" s="187"/>
      <c r="T100" s="188"/>
      <c r="U100" s="189"/>
      <c r="V100" s="189"/>
      <c r="W100" s="189"/>
      <c r="X100" s="189"/>
      <c r="Y100" s="190"/>
      <c r="Z100" s="191"/>
      <c r="AA100" s="192"/>
      <c r="AB100" s="5">
        <f t="shared" si="53"/>
      </c>
      <c r="AC100" s="4">
        <f t="shared" si="54"/>
      </c>
      <c r="AF100" s="4">
        <f t="shared" si="55"/>
      </c>
    </row>
    <row r="101" spans="2:32" ht="21" customHeight="1">
      <c r="B101" s="149">
        <f t="shared" si="49"/>
        <v>0</v>
      </c>
      <c r="C101" s="149">
        <f t="shared" si="50"/>
        <v>0</v>
      </c>
      <c r="D101" s="149">
        <f t="shared" si="51"/>
        <v>0</v>
      </c>
      <c r="E101" s="149">
        <f t="shared" si="52"/>
        <v>0</v>
      </c>
      <c r="G101" s="193">
        <v>80</v>
      </c>
      <c r="H101" s="194"/>
      <c r="I101" s="195"/>
      <c r="J101" s="196"/>
      <c r="K101" s="197"/>
      <c r="L101" s="198"/>
      <c r="M101" s="199"/>
      <c r="N101" s="199"/>
      <c r="O101" s="199"/>
      <c r="P101" s="199"/>
      <c r="Q101" s="199"/>
      <c r="R101" s="199"/>
      <c r="S101" s="200"/>
      <c r="T101" s="201"/>
      <c r="U101" s="202"/>
      <c r="V101" s="202"/>
      <c r="W101" s="202"/>
      <c r="X101" s="202"/>
      <c r="Y101" s="203"/>
      <c r="Z101" s="204"/>
      <c r="AA101" s="192"/>
      <c r="AB101" s="5">
        <f t="shared" si="53"/>
      </c>
      <c r="AC101" s="4">
        <f t="shared" si="54"/>
      </c>
      <c r="AF101" s="4">
        <f t="shared" si="55"/>
      </c>
    </row>
    <row r="102" spans="2:32" ht="21" customHeight="1">
      <c r="B102" s="149">
        <f aca="true" t="shared" si="56" ref="B102:B111">IF(I102="男",10,IF(I102="女",20,0))</f>
        <v>0</v>
      </c>
      <c r="C102" s="149">
        <f aca="true" t="shared" si="57" ref="C102:C111">IF(K102="○",200,IF(ISBLANK(J102),0,100))</f>
        <v>0</v>
      </c>
      <c r="D102" s="149">
        <f aca="true" t="shared" si="58" ref="D102:D111">IF(L102="○",1,IF(M102="○",2,IF(N102="○",3,IF(O102="○",4,IF(P102="○",5,IF(Q102="○",6,IF(R102="○",7,IF(S102="○",8,0))))))))</f>
        <v>0</v>
      </c>
      <c r="E102" s="149">
        <f aca="true" t="shared" si="59" ref="E102:E111">SUM(B102:D102)</f>
        <v>0</v>
      </c>
      <c r="G102" s="167">
        <v>81</v>
      </c>
      <c r="H102" s="168"/>
      <c r="I102" s="169"/>
      <c r="J102" s="170"/>
      <c r="K102" s="171"/>
      <c r="L102" s="205"/>
      <c r="M102" s="173"/>
      <c r="N102" s="173"/>
      <c r="O102" s="173"/>
      <c r="P102" s="173"/>
      <c r="Q102" s="173"/>
      <c r="R102" s="173"/>
      <c r="S102" s="174"/>
      <c r="T102" s="175"/>
      <c r="U102" s="176"/>
      <c r="V102" s="176"/>
      <c r="W102" s="176"/>
      <c r="X102" s="176"/>
      <c r="Y102" s="206"/>
      <c r="Z102" s="207"/>
      <c r="AA102" s="192"/>
      <c r="AB102" s="5">
        <f aca="true" t="shared" si="60" ref="AB102:AB111">IF(OR(AND(ISBLANK(H102),E102&gt;0),AND(NOT(ISBLANK(H102)),COUNTA(I102:S102)&lt;3)),"レ","")</f>
      </c>
      <c r="AC102" s="4">
        <f aca="true" t="shared" si="61" ref="AC102:AC111">IF(COUNTIF(L102:S102,"○")&gt;1,"区分の確認","")</f>
      </c>
      <c r="AF102" s="4">
        <f aca="true" t="shared" si="62" ref="AF102:AF111">IF(AND(NOT(ISBLANK(J102)),NOT(ISBLANK(K102))),"宿泊・日帰りの確認","")</f>
      </c>
    </row>
    <row r="103" spans="2:32" ht="21" customHeight="1">
      <c r="B103" s="149">
        <f t="shared" si="56"/>
        <v>0</v>
      </c>
      <c r="C103" s="149">
        <f t="shared" si="57"/>
        <v>0</v>
      </c>
      <c r="D103" s="149">
        <f t="shared" si="58"/>
        <v>0</v>
      </c>
      <c r="E103" s="149">
        <f t="shared" si="59"/>
        <v>0</v>
      </c>
      <c r="G103" s="180">
        <v>82</v>
      </c>
      <c r="H103" s="181"/>
      <c r="I103" s="182"/>
      <c r="J103" s="183"/>
      <c r="K103" s="184"/>
      <c r="L103" s="185"/>
      <c r="M103" s="186"/>
      <c r="N103" s="186"/>
      <c r="O103" s="186"/>
      <c r="P103" s="186"/>
      <c r="Q103" s="186"/>
      <c r="R103" s="186"/>
      <c r="S103" s="187"/>
      <c r="T103" s="188"/>
      <c r="U103" s="189"/>
      <c r="V103" s="189"/>
      <c r="W103" s="189"/>
      <c r="X103" s="189"/>
      <c r="Y103" s="190"/>
      <c r="Z103" s="191"/>
      <c r="AA103" s="192"/>
      <c r="AB103" s="5">
        <f t="shared" si="60"/>
      </c>
      <c r="AC103" s="4">
        <f t="shared" si="61"/>
      </c>
      <c r="AF103" s="4">
        <f t="shared" si="62"/>
      </c>
    </row>
    <row r="104" spans="2:32" ht="21" customHeight="1">
      <c r="B104" s="149">
        <f t="shared" si="56"/>
        <v>0</v>
      </c>
      <c r="C104" s="149">
        <f t="shared" si="57"/>
        <v>0</v>
      </c>
      <c r="D104" s="149">
        <f t="shared" si="58"/>
        <v>0</v>
      </c>
      <c r="E104" s="149">
        <f t="shared" si="59"/>
        <v>0</v>
      </c>
      <c r="G104" s="180">
        <v>83</v>
      </c>
      <c r="H104" s="181"/>
      <c r="I104" s="182"/>
      <c r="J104" s="183"/>
      <c r="K104" s="184"/>
      <c r="L104" s="185"/>
      <c r="M104" s="186"/>
      <c r="N104" s="186"/>
      <c r="O104" s="186"/>
      <c r="P104" s="186"/>
      <c r="Q104" s="186"/>
      <c r="R104" s="186"/>
      <c r="S104" s="187"/>
      <c r="T104" s="188"/>
      <c r="U104" s="189"/>
      <c r="V104" s="189"/>
      <c r="W104" s="189"/>
      <c r="X104" s="189"/>
      <c r="Y104" s="190"/>
      <c r="Z104" s="191"/>
      <c r="AA104" s="192"/>
      <c r="AB104" s="5">
        <f t="shared" si="60"/>
      </c>
      <c r="AC104" s="4">
        <f t="shared" si="61"/>
      </c>
      <c r="AF104" s="4">
        <f t="shared" si="62"/>
      </c>
    </row>
    <row r="105" spans="2:32" ht="21" customHeight="1">
      <c r="B105" s="149">
        <f t="shared" si="56"/>
        <v>0</v>
      </c>
      <c r="C105" s="149">
        <f t="shared" si="57"/>
        <v>0</v>
      </c>
      <c r="D105" s="149">
        <f t="shared" si="58"/>
        <v>0</v>
      </c>
      <c r="E105" s="149">
        <f t="shared" si="59"/>
        <v>0</v>
      </c>
      <c r="G105" s="180">
        <v>84</v>
      </c>
      <c r="H105" s="181"/>
      <c r="I105" s="182"/>
      <c r="J105" s="183"/>
      <c r="K105" s="184"/>
      <c r="L105" s="185"/>
      <c r="M105" s="186"/>
      <c r="N105" s="186"/>
      <c r="O105" s="186"/>
      <c r="P105" s="186"/>
      <c r="Q105" s="186"/>
      <c r="R105" s="186"/>
      <c r="S105" s="187"/>
      <c r="T105" s="188"/>
      <c r="U105" s="189"/>
      <c r="V105" s="189"/>
      <c r="W105" s="189"/>
      <c r="X105" s="189"/>
      <c r="Y105" s="190"/>
      <c r="Z105" s="191"/>
      <c r="AA105" s="192"/>
      <c r="AB105" s="5">
        <f t="shared" si="60"/>
      </c>
      <c r="AC105" s="4">
        <f t="shared" si="61"/>
      </c>
      <c r="AF105" s="4">
        <f t="shared" si="62"/>
      </c>
    </row>
    <row r="106" spans="2:32" ht="21" customHeight="1">
      <c r="B106" s="149">
        <f t="shared" si="56"/>
        <v>0</v>
      </c>
      <c r="C106" s="149">
        <f t="shared" si="57"/>
        <v>0</v>
      </c>
      <c r="D106" s="149">
        <f t="shared" si="58"/>
        <v>0</v>
      </c>
      <c r="E106" s="149">
        <f t="shared" si="59"/>
        <v>0</v>
      </c>
      <c r="G106" s="193">
        <v>85</v>
      </c>
      <c r="H106" s="194"/>
      <c r="I106" s="195"/>
      <c r="J106" s="196"/>
      <c r="K106" s="197"/>
      <c r="L106" s="198"/>
      <c r="M106" s="199"/>
      <c r="N106" s="199"/>
      <c r="O106" s="199"/>
      <c r="P106" s="199"/>
      <c r="Q106" s="199"/>
      <c r="R106" s="199"/>
      <c r="S106" s="200"/>
      <c r="T106" s="201"/>
      <c r="U106" s="202"/>
      <c r="V106" s="202"/>
      <c r="W106" s="202"/>
      <c r="X106" s="202"/>
      <c r="Y106" s="203"/>
      <c r="Z106" s="204"/>
      <c r="AA106" s="192"/>
      <c r="AB106" s="5">
        <f t="shared" si="60"/>
      </c>
      <c r="AC106" s="4">
        <f t="shared" si="61"/>
      </c>
      <c r="AF106" s="4">
        <f t="shared" si="62"/>
      </c>
    </row>
    <row r="107" spans="2:32" ht="21" customHeight="1">
      <c r="B107" s="149">
        <f t="shared" si="56"/>
        <v>0</v>
      </c>
      <c r="C107" s="149">
        <f t="shared" si="57"/>
        <v>0</v>
      </c>
      <c r="D107" s="149">
        <f t="shared" si="58"/>
        <v>0</v>
      </c>
      <c r="E107" s="149">
        <f t="shared" si="59"/>
        <v>0</v>
      </c>
      <c r="G107" s="167">
        <v>86</v>
      </c>
      <c r="H107" s="168"/>
      <c r="I107" s="169"/>
      <c r="J107" s="170"/>
      <c r="K107" s="171"/>
      <c r="L107" s="205"/>
      <c r="M107" s="173"/>
      <c r="N107" s="173"/>
      <c r="O107" s="173"/>
      <c r="P107" s="173"/>
      <c r="Q107" s="173"/>
      <c r="R107" s="173"/>
      <c r="S107" s="174"/>
      <c r="T107" s="175"/>
      <c r="U107" s="176"/>
      <c r="V107" s="176"/>
      <c r="W107" s="176"/>
      <c r="X107" s="176"/>
      <c r="Y107" s="206"/>
      <c r="Z107" s="207"/>
      <c r="AA107" s="192"/>
      <c r="AB107" s="5">
        <f t="shared" si="60"/>
      </c>
      <c r="AC107" s="4">
        <f t="shared" si="61"/>
      </c>
      <c r="AF107" s="4">
        <f t="shared" si="62"/>
      </c>
    </row>
    <row r="108" spans="2:32" ht="21" customHeight="1">
      <c r="B108" s="149">
        <f t="shared" si="56"/>
        <v>0</v>
      </c>
      <c r="C108" s="149">
        <f t="shared" si="57"/>
        <v>0</v>
      </c>
      <c r="D108" s="149">
        <f t="shared" si="58"/>
        <v>0</v>
      </c>
      <c r="E108" s="149">
        <f t="shared" si="59"/>
        <v>0</v>
      </c>
      <c r="G108" s="180">
        <v>87</v>
      </c>
      <c r="H108" s="181"/>
      <c r="I108" s="182"/>
      <c r="J108" s="183"/>
      <c r="K108" s="184"/>
      <c r="L108" s="185"/>
      <c r="M108" s="186"/>
      <c r="N108" s="186"/>
      <c r="O108" s="186"/>
      <c r="P108" s="186"/>
      <c r="Q108" s="186"/>
      <c r="R108" s="186"/>
      <c r="S108" s="187"/>
      <c r="T108" s="188"/>
      <c r="U108" s="189"/>
      <c r="V108" s="189"/>
      <c r="W108" s="189"/>
      <c r="X108" s="189"/>
      <c r="Y108" s="190"/>
      <c r="Z108" s="191"/>
      <c r="AA108" s="192"/>
      <c r="AB108" s="5">
        <f t="shared" si="60"/>
      </c>
      <c r="AC108" s="4">
        <f t="shared" si="61"/>
      </c>
      <c r="AF108" s="4">
        <f t="shared" si="62"/>
      </c>
    </row>
    <row r="109" spans="2:32" ht="21" customHeight="1">
      <c r="B109" s="149">
        <f t="shared" si="56"/>
        <v>0</v>
      </c>
      <c r="C109" s="149">
        <f t="shared" si="57"/>
        <v>0</v>
      </c>
      <c r="D109" s="149">
        <f t="shared" si="58"/>
        <v>0</v>
      </c>
      <c r="E109" s="149">
        <f t="shared" si="59"/>
        <v>0</v>
      </c>
      <c r="G109" s="180">
        <v>88</v>
      </c>
      <c r="H109" s="181"/>
      <c r="I109" s="182"/>
      <c r="J109" s="183"/>
      <c r="K109" s="184"/>
      <c r="L109" s="185"/>
      <c r="M109" s="186"/>
      <c r="N109" s="186"/>
      <c r="O109" s="186"/>
      <c r="P109" s="186"/>
      <c r="Q109" s="186"/>
      <c r="R109" s="186"/>
      <c r="S109" s="187"/>
      <c r="T109" s="188"/>
      <c r="U109" s="189"/>
      <c r="V109" s="189"/>
      <c r="W109" s="189"/>
      <c r="X109" s="189"/>
      <c r="Y109" s="190"/>
      <c r="Z109" s="191"/>
      <c r="AA109" s="192"/>
      <c r="AB109" s="5">
        <f t="shared" si="60"/>
      </c>
      <c r="AC109" s="4">
        <f t="shared" si="61"/>
      </c>
      <c r="AF109" s="4">
        <f t="shared" si="62"/>
      </c>
    </row>
    <row r="110" spans="2:32" ht="21" customHeight="1">
      <c r="B110" s="149">
        <f t="shared" si="56"/>
        <v>0</v>
      </c>
      <c r="C110" s="149">
        <f t="shared" si="57"/>
        <v>0</v>
      </c>
      <c r="D110" s="149">
        <f t="shared" si="58"/>
        <v>0</v>
      </c>
      <c r="E110" s="149">
        <f t="shared" si="59"/>
        <v>0</v>
      </c>
      <c r="G110" s="180">
        <v>89</v>
      </c>
      <c r="H110" s="181"/>
      <c r="I110" s="182"/>
      <c r="J110" s="183"/>
      <c r="K110" s="184"/>
      <c r="L110" s="185"/>
      <c r="M110" s="186"/>
      <c r="N110" s="186"/>
      <c r="O110" s="186"/>
      <c r="P110" s="186"/>
      <c r="Q110" s="186"/>
      <c r="R110" s="186"/>
      <c r="S110" s="187"/>
      <c r="T110" s="188"/>
      <c r="U110" s="189"/>
      <c r="V110" s="189"/>
      <c r="W110" s="189"/>
      <c r="X110" s="189"/>
      <c r="Y110" s="190"/>
      <c r="Z110" s="191"/>
      <c r="AA110" s="192"/>
      <c r="AB110" s="5">
        <f t="shared" si="60"/>
      </c>
      <c r="AC110" s="4">
        <f t="shared" si="61"/>
      </c>
      <c r="AF110" s="4">
        <f t="shared" si="62"/>
      </c>
    </row>
    <row r="111" spans="2:32" ht="21" customHeight="1">
      <c r="B111" s="149">
        <f t="shared" si="56"/>
        <v>0</v>
      </c>
      <c r="C111" s="149">
        <f t="shared" si="57"/>
        <v>0</v>
      </c>
      <c r="D111" s="149">
        <f t="shared" si="58"/>
        <v>0</v>
      </c>
      <c r="E111" s="149">
        <f t="shared" si="59"/>
        <v>0</v>
      </c>
      <c r="G111" s="193">
        <v>90</v>
      </c>
      <c r="H111" s="194"/>
      <c r="I111" s="195"/>
      <c r="J111" s="196"/>
      <c r="K111" s="197"/>
      <c r="L111" s="198"/>
      <c r="M111" s="199"/>
      <c r="N111" s="199"/>
      <c r="O111" s="199"/>
      <c r="P111" s="199"/>
      <c r="Q111" s="199"/>
      <c r="R111" s="199"/>
      <c r="S111" s="200"/>
      <c r="T111" s="201"/>
      <c r="U111" s="202"/>
      <c r="V111" s="202"/>
      <c r="W111" s="202"/>
      <c r="X111" s="202"/>
      <c r="Y111" s="203"/>
      <c r="Z111" s="204"/>
      <c r="AA111" s="192"/>
      <c r="AB111" s="5">
        <f t="shared" si="60"/>
      </c>
      <c r="AC111" s="4">
        <f t="shared" si="61"/>
      </c>
      <c r="AF111" s="4">
        <f t="shared" si="62"/>
      </c>
    </row>
    <row r="112" spans="2:32" ht="21" customHeight="1">
      <c r="B112" s="149">
        <f aca="true" t="shared" si="63" ref="B112:B121">IF(I112="男",10,IF(I112="女",20,0))</f>
        <v>0</v>
      </c>
      <c r="C112" s="149">
        <f aca="true" t="shared" si="64" ref="C112:C121">IF(K112="○",200,IF(ISBLANK(J112),0,100))</f>
        <v>0</v>
      </c>
      <c r="D112" s="149">
        <f aca="true" t="shared" si="65" ref="D112:D121">IF(L112="○",1,IF(M112="○",2,IF(N112="○",3,IF(O112="○",4,IF(P112="○",5,IF(Q112="○",6,IF(R112="○",7,IF(S112="○",8,0))))))))</f>
        <v>0</v>
      </c>
      <c r="E112" s="149">
        <f aca="true" t="shared" si="66" ref="E112:E121">SUM(B112:D112)</f>
        <v>0</v>
      </c>
      <c r="G112" s="167">
        <v>91</v>
      </c>
      <c r="H112" s="168"/>
      <c r="I112" s="169"/>
      <c r="J112" s="170"/>
      <c r="K112" s="171"/>
      <c r="L112" s="205"/>
      <c r="M112" s="173"/>
      <c r="N112" s="173"/>
      <c r="O112" s="173"/>
      <c r="P112" s="173"/>
      <c r="Q112" s="173"/>
      <c r="R112" s="173"/>
      <c r="S112" s="174"/>
      <c r="T112" s="175"/>
      <c r="U112" s="176"/>
      <c r="V112" s="176"/>
      <c r="W112" s="176"/>
      <c r="X112" s="176"/>
      <c r="Y112" s="206"/>
      <c r="Z112" s="207"/>
      <c r="AA112" s="192"/>
      <c r="AB112" s="5">
        <f aca="true" t="shared" si="67" ref="AB112:AB121">IF(OR(AND(ISBLANK(H112),E112&gt;0),AND(NOT(ISBLANK(H112)),COUNTA(I112:S112)&lt;3)),"レ","")</f>
      </c>
      <c r="AC112" s="4">
        <f aca="true" t="shared" si="68" ref="AC112:AC121">IF(COUNTIF(L112:S112,"○")&gt;1,"区分の確認","")</f>
      </c>
      <c r="AF112" s="4">
        <f aca="true" t="shared" si="69" ref="AF112:AF121">IF(AND(NOT(ISBLANK(J112)),NOT(ISBLANK(K112))),"宿泊・日帰りの確認","")</f>
      </c>
    </row>
    <row r="113" spans="2:32" ht="21" customHeight="1">
      <c r="B113" s="149">
        <f t="shared" si="63"/>
        <v>0</v>
      </c>
      <c r="C113" s="149">
        <f t="shared" si="64"/>
        <v>0</v>
      </c>
      <c r="D113" s="149">
        <f t="shared" si="65"/>
        <v>0</v>
      </c>
      <c r="E113" s="149">
        <f t="shared" si="66"/>
        <v>0</v>
      </c>
      <c r="G113" s="180">
        <v>92</v>
      </c>
      <c r="H113" s="181"/>
      <c r="I113" s="182"/>
      <c r="J113" s="183"/>
      <c r="K113" s="184"/>
      <c r="L113" s="185"/>
      <c r="M113" s="186"/>
      <c r="N113" s="186"/>
      <c r="O113" s="186"/>
      <c r="P113" s="186"/>
      <c r="Q113" s="186"/>
      <c r="R113" s="186"/>
      <c r="S113" s="187"/>
      <c r="T113" s="188"/>
      <c r="U113" s="189"/>
      <c r="V113" s="189"/>
      <c r="W113" s="189"/>
      <c r="X113" s="189"/>
      <c r="Y113" s="190"/>
      <c r="Z113" s="191"/>
      <c r="AA113" s="192"/>
      <c r="AB113" s="5">
        <f t="shared" si="67"/>
      </c>
      <c r="AC113" s="4">
        <f t="shared" si="68"/>
      </c>
      <c r="AF113" s="4">
        <f t="shared" si="69"/>
      </c>
    </row>
    <row r="114" spans="2:32" ht="21" customHeight="1">
      <c r="B114" s="149">
        <f t="shared" si="63"/>
        <v>0</v>
      </c>
      <c r="C114" s="149">
        <f t="shared" si="64"/>
        <v>0</v>
      </c>
      <c r="D114" s="149">
        <f t="shared" si="65"/>
        <v>0</v>
      </c>
      <c r="E114" s="149">
        <f t="shared" si="66"/>
        <v>0</v>
      </c>
      <c r="G114" s="180">
        <v>93</v>
      </c>
      <c r="H114" s="181"/>
      <c r="I114" s="182"/>
      <c r="J114" s="183"/>
      <c r="K114" s="184"/>
      <c r="L114" s="185"/>
      <c r="M114" s="186"/>
      <c r="N114" s="186"/>
      <c r="O114" s="186"/>
      <c r="P114" s="186"/>
      <c r="Q114" s="186"/>
      <c r="R114" s="186"/>
      <c r="S114" s="187"/>
      <c r="T114" s="188"/>
      <c r="U114" s="189"/>
      <c r="V114" s="189"/>
      <c r="W114" s="189"/>
      <c r="X114" s="189"/>
      <c r="Y114" s="190"/>
      <c r="Z114" s="191"/>
      <c r="AA114" s="192"/>
      <c r="AB114" s="5">
        <f t="shared" si="67"/>
      </c>
      <c r="AC114" s="4">
        <f t="shared" si="68"/>
      </c>
      <c r="AF114" s="4">
        <f t="shared" si="69"/>
      </c>
    </row>
    <row r="115" spans="2:32" ht="21" customHeight="1">
      <c r="B115" s="149">
        <f t="shared" si="63"/>
        <v>0</v>
      </c>
      <c r="C115" s="149">
        <f t="shared" si="64"/>
        <v>0</v>
      </c>
      <c r="D115" s="149">
        <f t="shared" si="65"/>
        <v>0</v>
      </c>
      <c r="E115" s="149">
        <f t="shared" si="66"/>
        <v>0</v>
      </c>
      <c r="G115" s="180">
        <v>94</v>
      </c>
      <c r="H115" s="181"/>
      <c r="I115" s="182"/>
      <c r="J115" s="183"/>
      <c r="K115" s="184"/>
      <c r="L115" s="185"/>
      <c r="M115" s="186"/>
      <c r="N115" s="186"/>
      <c r="O115" s="186"/>
      <c r="P115" s="186"/>
      <c r="Q115" s="186"/>
      <c r="R115" s="186"/>
      <c r="S115" s="187"/>
      <c r="T115" s="188"/>
      <c r="U115" s="189"/>
      <c r="V115" s="189"/>
      <c r="W115" s="189"/>
      <c r="X115" s="189"/>
      <c r="Y115" s="190"/>
      <c r="Z115" s="191"/>
      <c r="AA115" s="192"/>
      <c r="AB115" s="5">
        <f t="shared" si="67"/>
      </c>
      <c r="AC115" s="4">
        <f t="shared" si="68"/>
      </c>
      <c r="AF115" s="4">
        <f t="shared" si="69"/>
      </c>
    </row>
    <row r="116" spans="2:32" ht="21" customHeight="1">
      <c r="B116" s="149">
        <f t="shared" si="63"/>
        <v>0</v>
      </c>
      <c r="C116" s="149">
        <f t="shared" si="64"/>
        <v>0</v>
      </c>
      <c r="D116" s="149">
        <f t="shared" si="65"/>
        <v>0</v>
      </c>
      <c r="E116" s="149">
        <f t="shared" si="66"/>
        <v>0</v>
      </c>
      <c r="G116" s="193">
        <v>95</v>
      </c>
      <c r="H116" s="194"/>
      <c r="I116" s="195"/>
      <c r="J116" s="196"/>
      <c r="K116" s="197"/>
      <c r="L116" s="198"/>
      <c r="M116" s="199"/>
      <c r="N116" s="199"/>
      <c r="O116" s="199"/>
      <c r="P116" s="199"/>
      <c r="Q116" s="199"/>
      <c r="R116" s="199"/>
      <c r="S116" s="200"/>
      <c r="T116" s="201"/>
      <c r="U116" s="202"/>
      <c r="V116" s="202"/>
      <c r="W116" s="202"/>
      <c r="X116" s="202"/>
      <c r="Y116" s="203"/>
      <c r="Z116" s="204"/>
      <c r="AA116" s="192"/>
      <c r="AB116" s="5">
        <f t="shared" si="67"/>
      </c>
      <c r="AC116" s="4">
        <f t="shared" si="68"/>
      </c>
      <c r="AF116" s="4">
        <f t="shared" si="69"/>
      </c>
    </row>
    <row r="117" spans="2:32" ht="21" customHeight="1">
      <c r="B117" s="149">
        <f t="shared" si="63"/>
        <v>0</v>
      </c>
      <c r="C117" s="149">
        <f t="shared" si="64"/>
        <v>0</v>
      </c>
      <c r="D117" s="149">
        <f t="shared" si="65"/>
        <v>0</v>
      </c>
      <c r="E117" s="149">
        <f t="shared" si="66"/>
        <v>0</v>
      </c>
      <c r="G117" s="167">
        <v>96</v>
      </c>
      <c r="H117" s="168"/>
      <c r="I117" s="169"/>
      <c r="J117" s="170"/>
      <c r="K117" s="171"/>
      <c r="L117" s="205"/>
      <c r="M117" s="173"/>
      <c r="N117" s="173"/>
      <c r="O117" s="173"/>
      <c r="P117" s="173"/>
      <c r="Q117" s="173"/>
      <c r="R117" s="173"/>
      <c r="S117" s="174"/>
      <c r="T117" s="175"/>
      <c r="U117" s="176"/>
      <c r="V117" s="176"/>
      <c r="W117" s="176"/>
      <c r="X117" s="176"/>
      <c r="Y117" s="206"/>
      <c r="Z117" s="207"/>
      <c r="AA117" s="192"/>
      <c r="AB117" s="5">
        <f t="shared" si="67"/>
      </c>
      <c r="AC117" s="4">
        <f t="shared" si="68"/>
      </c>
      <c r="AF117" s="4">
        <f t="shared" si="69"/>
      </c>
    </row>
    <row r="118" spans="2:32" ht="21" customHeight="1">
      <c r="B118" s="149">
        <f t="shared" si="63"/>
        <v>0</v>
      </c>
      <c r="C118" s="149">
        <f t="shared" si="64"/>
        <v>0</v>
      </c>
      <c r="D118" s="149">
        <f t="shared" si="65"/>
        <v>0</v>
      </c>
      <c r="E118" s="149">
        <f t="shared" si="66"/>
        <v>0</v>
      </c>
      <c r="G118" s="180">
        <v>97</v>
      </c>
      <c r="H118" s="181"/>
      <c r="I118" s="182"/>
      <c r="J118" s="183"/>
      <c r="K118" s="184"/>
      <c r="L118" s="185"/>
      <c r="M118" s="186"/>
      <c r="N118" s="186"/>
      <c r="O118" s="186"/>
      <c r="P118" s="186"/>
      <c r="Q118" s="186"/>
      <c r="R118" s="186"/>
      <c r="S118" s="187"/>
      <c r="T118" s="188"/>
      <c r="U118" s="189"/>
      <c r="V118" s="189"/>
      <c r="W118" s="189"/>
      <c r="X118" s="189"/>
      <c r="Y118" s="190"/>
      <c r="Z118" s="191"/>
      <c r="AA118" s="192"/>
      <c r="AB118" s="5">
        <f t="shared" si="67"/>
      </c>
      <c r="AC118" s="4">
        <f t="shared" si="68"/>
      </c>
      <c r="AF118" s="4">
        <f t="shared" si="69"/>
      </c>
    </row>
    <row r="119" spans="2:32" ht="21" customHeight="1">
      <c r="B119" s="149">
        <f t="shared" si="63"/>
        <v>0</v>
      </c>
      <c r="C119" s="149">
        <f t="shared" si="64"/>
        <v>0</v>
      </c>
      <c r="D119" s="149">
        <f t="shared" si="65"/>
        <v>0</v>
      </c>
      <c r="E119" s="149">
        <f t="shared" si="66"/>
        <v>0</v>
      </c>
      <c r="G119" s="180">
        <v>98</v>
      </c>
      <c r="H119" s="181"/>
      <c r="I119" s="182"/>
      <c r="J119" s="183"/>
      <c r="K119" s="184"/>
      <c r="L119" s="185"/>
      <c r="M119" s="186"/>
      <c r="N119" s="186"/>
      <c r="O119" s="186"/>
      <c r="P119" s="186"/>
      <c r="Q119" s="186"/>
      <c r="R119" s="186"/>
      <c r="S119" s="187"/>
      <c r="T119" s="188"/>
      <c r="U119" s="189"/>
      <c r="V119" s="189"/>
      <c r="W119" s="189"/>
      <c r="X119" s="189"/>
      <c r="Y119" s="190"/>
      <c r="Z119" s="191"/>
      <c r="AA119" s="192"/>
      <c r="AB119" s="5">
        <f t="shared" si="67"/>
      </c>
      <c r="AC119" s="4">
        <f t="shared" si="68"/>
      </c>
      <c r="AF119" s="4">
        <f t="shared" si="69"/>
      </c>
    </row>
    <row r="120" spans="2:32" ht="21" customHeight="1">
      <c r="B120" s="149">
        <f t="shared" si="63"/>
        <v>0</v>
      </c>
      <c r="C120" s="149">
        <f t="shared" si="64"/>
        <v>0</v>
      </c>
      <c r="D120" s="149">
        <f t="shared" si="65"/>
        <v>0</v>
      </c>
      <c r="E120" s="149">
        <f t="shared" si="66"/>
        <v>0</v>
      </c>
      <c r="G120" s="180">
        <v>99</v>
      </c>
      <c r="H120" s="181"/>
      <c r="I120" s="182"/>
      <c r="J120" s="183"/>
      <c r="K120" s="184"/>
      <c r="L120" s="185"/>
      <c r="M120" s="186"/>
      <c r="N120" s="186"/>
      <c r="O120" s="186"/>
      <c r="P120" s="186"/>
      <c r="Q120" s="186"/>
      <c r="R120" s="186"/>
      <c r="S120" s="187"/>
      <c r="T120" s="188"/>
      <c r="U120" s="189"/>
      <c r="V120" s="189"/>
      <c r="W120" s="189"/>
      <c r="X120" s="189"/>
      <c r="Y120" s="190"/>
      <c r="Z120" s="191"/>
      <c r="AA120" s="192"/>
      <c r="AB120" s="5">
        <f t="shared" si="67"/>
      </c>
      <c r="AC120" s="4">
        <f t="shared" si="68"/>
      </c>
      <c r="AF120" s="4">
        <f t="shared" si="69"/>
      </c>
    </row>
    <row r="121" spans="2:32" ht="21" customHeight="1">
      <c r="B121" s="149">
        <f t="shared" si="63"/>
        <v>0</v>
      </c>
      <c r="C121" s="149">
        <f t="shared" si="64"/>
        <v>0</v>
      </c>
      <c r="D121" s="149">
        <f t="shared" si="65"/>
        <v>0</v>
      </c>
      <c r="E121" s="149">
        <f t="shared" si="66"/>
        <v>0</v>
      </c>
      <c r="G121" s="193">
        <v>100</v>
      </c>
      <c r="H121" s="194"/>
      <c r="I121" s="195"/>
      <c r="J121" s="196"/>
      <c r="K121" s="197"/>
      <c r="L121" s="198"/>
      <c r="M121" s="199"/>
      <c r="N121" s="199"/>
      <c r="O121" s="199"/>
      <c r="P121" s="199"/>
      <c r="Q121" s="199"/>
      <c r="R121" s="199"/>
      <c r="S121" s="200"/>
      <c r="T121" s="201"/>
      <c r="U121" s="202"/>
      <c r="V121" s="202"/>
      <c r="W121" s="202"/>
      <c r="X121" s="202"/>
      <c r="Y121" s="203"/>
      <c r="Z121" s="204"/>
      <c r="AA121" s="192"/>
      <c r="AB121" s="5">
        <f t="shared" si="67"/>
      </c>
      <c r="AC121" s="4">
        <f t="shared" si="68"/>
      </c>
      <c r="AF121" s="4">
        <f t="shared" si="69"/>
      </c>
    </row>
    <row r="122" spans="2:32" ht="21" customHeight="1">
      <c r="B122" s="149">
        <f aca="true" t="shared" si="70" ref="B122:B133">IF(I122="男",10,IF(I122="女",20,0))</f>
        <v>0</v>
      </c>
      <c r="C122" s="149">
        <f aca="true" t="shared" si="71" ref="C122:C133">IF(K122="○",200,IF(ISBLANK(J122),0,100))</f>
        <v>0</v>
      </c>
      <c r="D122" s="149">
        <f aca="true" t="shared" si="72" ref="D122:D133">IF(L122="○",1,IF(M122="○",2,IF(N122="○",3,IF(O122="○",4,IF(P122="○",5,IF(Q122="○",6,IF(R122="○",7,IF(S122="○",8,0))))))))</f>
        <v>0</v>
      </c>
      <c r="E122" s="149">
        <f aca="true" t="shared" si="73" ref="E122:E133">SUM(B122:D122)</f>
        <v>0</v>
      </c>
      <c r="G122" s="167">
        <v>101</v>
      </c>
      <c r="H122" s="168"/>
      <c r="I122" s="169"/>
      <c r="J122" s="170"/>
      <c r="K122" s="171"/>
      <c r="L122" s="205"/>
      <c r="M122" s="173"/>
      <c r="N122" s="173"/>
      <c r="O122" s="173"/>
      <c r="P122" s="173"/>
      <c r="Q122" s="173"/>
      <c r="R122" s="173"/>
      <c r="S122" s="174"/>
      <c r="T122" s="175"/>
      <c r="U122" s="176"/>
      <c r="V122" s="176"/>
      <c r="W122" s="176"/>
      <c r="X122" s="176"/>
      <c r="Y122" s="206"/>
      <c r="Z122" s="207"/>
      <c r="AA122" s="192"/>
      <c r="AB122" s="5">
        <f aca="true" t="shared" si="74" ref="AB122:AB133">IF(OR(AND(ISBLANK(H122),E122&gt;0),AND(NOT(ISBLANK(H122)),COUNTA(I122:S122)&lt;3)),"レ","")</f>
      </c>
      <c r="AC122" s="4">
        <f aca="true" t="shared" si="75" ref="AC122:AC133">IF(COUNTIF(L122:S122,"○")&gt;1,"区分の確認","")</f>
      </c>
      <c r="AF122" s="4">
        <f aca="true" t="shared" si="76" ref="AF122:AF133">IF(AND(NOT(ISBLANK(J122)),NOT(ISBLANK(K122))),"宿泊・日帰りの確認","")</f>
      </c>
    </row>
    <row r="123" spans="2:32" ht="21" customHeight="1">
      <c r="B123" s="149">
        <f t="shared" si="70"/>
        <v>0</v>
      </c>
      <c r="C123" s="149">
        <f t="shared" si="71"/>
        <v>0</v>
      </c>
      <c r="D123" s="149">
        <f t="shared" si="72"/>
        <v>0</v>
      </c>
      <c r="E123" s="149">
        <f t="shared" si="73"/>
        <v>0</v>
      </c>
      <c r="G123" s="180">
        <v>102</v>
      </c>
      <c r="H123" s="181"/>
      <c r="I123" s="182"/>
      <c r="J123" s="183"/>
      <c r="K123" s="184"/>
      <c r="L123" s="185"/>
      <c r="M123" s="186"/>
      <c r="N123" s="186"/>
      <c r="O123" s="186"/>
      <c r="P123" s="186"/>
      <c r="Q123" s="186"/>
      <c r="R123" s="186"/>
      <c r="S123" s="187"/>
      <c r="T123" s="188"/>
      <c r="U123" s="189"/>
      <c r="V123" s="189"/>
      <c r="W123" s="189"/>
      <c r="X123" s="189"/>
      <c r="Y123" s="190"/>
      <c r="Z123" s="191"/>
      <c r="AA123" s="192"/>
      <c r="AB123" s="5">
        <f t="shared" si="74"/>
      </c>
      <c r="AC123" s="4">
        <f t="shared" si="75"/>
      </c>
      <c r="AF123" s="4">
        <f t="shared" si="76"/>
      </c>
    </row>
    <row r="124" spans="2:32" ht="21" customHeight="1">
      <c r="B124" s="149">
        <f t="shared" si="70"/>
        <v>0</v>
      </c>
      <c r="C124" s="149">
        <f t="shared" si="71"/>
        <v>0</v>
      </c>
      <c r="D124" s="149">
        <f t="shared" si="72"/>
        <v>0</v>
      </c>
      <c r="E124" s="149">
        <f t="shared" si="73"/>
        <v>0</v>
      </c>
      <c r="G124" s="180">
        <v>103</v>
      </c>
      <c r="H124" s="181"/>
      <c r="I124" s="182"/>
      <c r="J124" s="183"/>
      <c r="K124" s="184"/>
      <c r="L124" s="185"/>
      <c r="M124" s="186"/>
      <c r="N124" s="186"/>
      <c r="O124" s="186"/>
      <c r="P124" s="186"/>
      <c r="Q124" s="186"/>
      <c r="R124" s="186"/>
      <c r="S124" s="187"/>
      <c r="T124" s="188"/>
      <c r="U124" s="189"/>
      <c r="V124" s="189"/>
      <c r="W124" s="189"/>
      <c r="X124" s="189"/>
      <c r="Y124" s="190"/>
      <c r="Z124" s="191"/>
      <c r="AA124" s="192"/>
      <c r="AB124" s="5">
        <f t="shared" si="74"/>
      </c>
      <c r="AC124" s="4">
        <f t="shared" si="75"/>
      </c>
      <c r="AF124" s="4">
        <f t="shared" si="76"/>
      </c>
    </row>
    <row r="125" spans="2:32" ht="21" customHeight="1">
      <c r="B125" s="149">
        <f t="shared" si="70"/>
        <v>0</v>
      </c>
      <c r="C125" s="149">
        <f t="shared" si="71"/>
        <v>0</v>
      </c>
      <c r="D125" s="149">
        <f t="shared" si="72"/>
        <v>0</v>
      </c>
      <c r="E125" s="149">
        <f t="shared" si="73"/>
        <v>0</v>
      </c>
      <c r="G125" s="180">
        <v>104</v>
      </c>
      <c r="H125" s="181"/>
      <c r="I125" s="182"/>
      <c r="J125" s="183"/>
      <c r="K125" s="184"/>
      <c r="L125" s="185"/>
      <c r="M125" s="186"/>
      <c r="N125" s="186"/>
      <c r="O125" s="186"/>
      <c r="P125" s="186"/>
      <c r="Q125" s="186"/>
      <c r="R125" s="186"/>
      <c r="S125" s="187"/>
      <c r="T125" s="188"/>
      <c r="U125" s="189"/>
      <c r="V125" s="189"/>
      <c r="W125" s="189"/>
      <c r="X125" s="189"/>
      <c r="Y125" s="190"/>
      <c r="Z125" s="191"/>
      <c r="AA125" s="192"/>
      <c r="AB125" s="5">
        <f t="shared" si="74"/>
      </c>
      <c r="AC125" s="4">
        <f t="shared" si="75"/>
      </c>
      <c r="AF125" s="4">
        <f t="shared" si="76"/>
      </c>
    </row>
    <row r="126" spans="2:32" ht="21" customHeight="1">
      <c r="B126" s="149">
        <f t="shared" si="70"/>
        <v>0</v>
      </c>
      <c r="C126" s="149">
        <f t="shared" si="71"/>
        <v>0</v>
      </c>
      <c r="D126" s="149">
        <f t="shared" si="72"/>
        <v>0</v>
      </c>
      <c r="E126" s="149">
        <f t="shared" si="73"/>
        <v>0</v>
      </c>
      <c r="G126" s="208">
        <v>105</v>
      </c>
      <c r="H126" s="209"/>
      <c r="I126" s="210"/>
      <c r="J126" s="211"/>
      <c r="K126" s="212"/>
      <c r="L126" s="213"/>
      <c r="M126" s="214"/>
      <c r="N126" s="214"/>
      <c r="O126" s="214"/>
      <c r="P126" s="214"/>
      <c r="Q126" s="214"/>
      <c r="R126" s="214"/>
      <c r="S126" s="215"/>
      <c r="T126" s="216"/>
      <c r="U126" s="217"/>
      <c r="V126" s="217"/>
      <c r="W126" s="217"/>
      <c r="X126" s="217"/>
      <c r="Y126" s="218"/>
      <c r="Z126" s="219"/>
      <c r="AA126" s="192"/>
      <c r="AB126" s="5">
        <f t="shared" si="74"/>
      </c>
      <c r="AC126" s="4">
        <f t="shared" si="75"/>
      </c>
      <c r="AF126" s="4">
        <f t="shared" si="76"/>
      </c>
    </row>
    <row r="127" spans="2:32" ht="21" customHeight="1">
      <c r="B127" s="149">
        <f t="shared" si="70"/>
        <v>0</v>
      </c>
      <c r="C127" s="149">
        <f t="shared" si="71"/>
        <v>0</v>
      </c>
      <c r="D127" s="149">
        <f t="shared" si="72"/>
        <v>0</v>
      </c>
      <c r="E127" s="149">
        <f t="shared" si="73"/>
        <v>0</v>
      </c>
      <c r="G127" s="220">
        <v>106</v>
      </c>
      <c r="H127" s="221"/>
      <c r="I127" s="222"/>
      <c r="J127" s="223"/>
      <c r="K127" s="224"/>
      <c r="L127" s="225"/>
      <c r="M127" s="226"/>
      <c r="N127" s="226"/>
      <c r="O127" s="226"/>
      <c r="P127" s="226"/>
      <c r="Q127" s="226"/>
      <c r="R127" s="226"/>
      <c r="S127" s="227"/>
      <c r="T127" s="228"/>
      <c r="U127" s="229"/>
      <c r="V127" s="229"/>
      <c r="W127" s="229"/>
      <c r="X127" s="229"/>
      <c r="Y127" s="177"/>
      <c r="Z127" s="230"/>
      <c r="AA127" s="192"/>
      <c r="AB127" s="5">
        <f t="shared" si="74"/>
      </c>
      <c r="AC127" s="4">
        <f t="shared" si="75"/>
      </c>
      <c r="AF127" s="4">
        <f t="shared" si="76"/>
      </c>
    </row>
    <row r="128" spans="2:32" ht="21" customHeight="1">
      <c r="B128" s="149">
        <f t="shared" si="70"/>
        <v>0</v>
      </c>
      <c r="C128" s="149">
        <f t="shared" si="71"/>
        <v>0</v>
      </c>
      <c r="D128" s="149">
        <f t="shared" si="72"/>
        <v>0</v>
      </c>
      <c r="E128" s="149">
        <f t="shared" si="73"/>
        <v>0</v>
      </c>
      <c r="G128" s="180">
        <v>107</v>
      </c>
      <c r="H128" s="181"/>
      <c r="I128" s="182"/>
      <c r="J128" s="183"/>
      <c r="K128" s="184"/>
      <c r="L128" s="185"/>
      <c r="M128" s="186"/>
      <c r="N128" s="186"/>
      <c r="O128" s="186"/>
      <c r="P128" s="186"/>
      <c r="Q128" s="186"/>
      <c r="R128" s="186"/>
      <c r="S128" s="187"/>
      <c r="T128" s="188"/>
      <c r="U128" s="189"/>
      <c r="V128" s="189"/>
      <c r="W128" s="189"/>
      <c r="X128" s="189"/>
      <c r="Y128" s="190"/>
      <c r="Z128" s="191"/>
      <c r="AA128" s="192"/>
      <c r="AB128" s="5">
        <f t="shared" si="74"/>
      </c>
      <c r="AC128" s="4">
        <f t="shared" si="75"/>
      </c>
      <c r="AF128" s="4">
        <f t="shared" si="76"/>
      </c>
    </row>
    <row r="129" spans="2:32" ht="21" customHeight="1">
      <c r="B129" s="149">
        <f t="shared" si="70"/>
        <v>0</v>
      </c>
      <c r="C129" s="149">
        <f t="shared" si="71"/>
        <v>0</v>
      </c>
      <c r="D129" s="149">
        <f t="shared" si="72"/>
        <v>0</v>
      </c>
      <c r="E129" s="149">
        <f t="shared" si="73"/>
        <v>0</v>
      </c>
      <c r="G129" s="180">
        <v>108</v>
      </c>
      <c r="H129" s="181"/>
      <c r="I129" s="182"/>
      <c r="J129" s="183"/>
      <c r="K129" s="184"/>
      <c r="L129" s="185"/>
      <c r="M129" s="186"/>
      <c r="N129" s="186"/>
      <c r="O129" s="186"/>
      <c r="P129" s="186"/>
      <c r="Q129" s="186"/>
      <c r="R129" s="186"/>
      <c r="S129" s="187"/>
      <c r="T129" s="188"/>
      <c r="U129" s="189"/>
      <c r="V129" s="189"/>
      <c r="W129" s="189"/>
      <c r="X129" s="189"/>
      <c r="Y129" s="190"/>
      <c r="Z129" s="191"/>
      <c r="AA129" s="192"/>
      <c r="AB129" s="5">
        <f t="shared" si="74"/>
      </c>
      <c r="AC129" s="4">
        <f t="shared" si="75"/>
      </c>
      <c r="AF129" s="4">
        <f t="shared" si="76"/>
      </c>
    </row>
    <row r="130" spans="2:32" ht="21" customHeight="1">
      <c r="B130" s="149">
        <f t="shared" si="70"/>
        <v>0</v>
      </c>
      <c r="C130" s="149">
        <f t="shared" si="71"/>
        <v>0</v>
      </c>
      <c r="D130" s="149">
        <f t="shared" si="72"/>
        <v>0</v>
      </c>
      <c r="E130" s="149">
        <f t="shared" si="73"/>
        <v>0</v>
      </c>
      <c r="G130" s="180">
        <v>109</v>
      </c>
      <c r="H130" s="181"/>
      <c r="I130" s="182"/>
      <c r="J130" s="183"/>
      <c r="K130" s="184"/>
      <c r="L130" s="185"/>
      <c r="M130" s="186"/>
      <c r="N130" s="186"/>
      <c r="O130" s="186"/>
      <c r="P130" s="186"/>
      <c r="Q130" s="186"/>
      <c r="R130" s="186"/>
      <c r="S130" s="187"/>
      <c r="T130" s="188"/>
      <c r="U130" s="189"/>
      <c r="V130" s="189"/>
      <c r="W130" s="189"/>
      <c r="X130" s="189"/>
      <c r="Y130" s="190"/>
      <c r="Z130" s="191"/>
      <c r="AA130" s="192"/>
      <c r="AB130" s="5">
        <f t="shared" si="74"/>
      </c>
      <c r="AC130" s="4">
        <f t="shared" si="75"/>
      </c>
      <c r="AF130" s="4">
        <f t="shared" si="76"/>
      </c>
    </row>
    <row r="131" spans="2:32" ht="21" customHeight="1">
      <c r="B131" s="149">
        <f t="shared" si="70"/>
        <v>0</v>
      </c>
      <c r="C131" s="149">
        <f t="shared" si="71"/>
        <v>0</v>
      </c>
      <c r="D131" s="149">
        <f t="shared" si="72"/>
        <v>0</v>
      </c>
      <c r="E131" s="149">
        <f t="shared" si="73"/>
        <v>0</v>
      </c>
      <c r="G131" s="193">
        <v>110</v>
      </c>
      <c r="H131" s="194"/>
      <c r="I131" s="195"/>
      <c r="J131" s="196"/>
      <c r="K131" s="197"/>
      <c r="L131" s="198"/>
      <c r="M131" s="199"/>
      <c r="N131" s="199"/>
      <c r="O131" s="199"/>
      <c r="P131" s="199"/>
      <c r="Q131" s="199"/>
      <c r="R131" s="199"/>
      <c r="S131" s="200"/>
      <c r="T131" s="201"/>
      <c r="U131" s="202"/>
      <c r="V131" s="202"/>
      <c r="W131" s="202"/>
      <c r="X131" s="202"/>
      <c r="Y131" s="203"/>
      <c r="Z131" s="204"/>
      <c r="AA131" s="192"/>
      <c r="AB131" s="5">
        <f t="shared" si="74"/>
      </c>
      <c r="AC131" s="4">
        <f t="shared" si="75"/>
      </c>
      <c r="AF131" s="4">
        <f t="shared" si="76"/>
      </c>
    </row>
    <row r="132" spans="2:32" ht="21" customHeight="1">
      <c r="B132" s="149">
        <f t="shared" si="70"/>
        <v>0</v>
      </c>
      <c r="C132" s="149">
        <f t="shared" si="71"/>
        <v>0</v>
      </c>
      <c r="D132" s="149">
        <f t="shared" si="72"/>
        <v>0</v>
      </c>
      <c r="E132" s="149">
        <f t="shared" si="73"/>
        <v>0</v>
      </c>
      <c r="G132" s="167">
        <v>111</v>
      </c>
      <c r="H132" s="168"/>
      <c r="I132" s="169"/>
      <c r="J132" s="170"/>
      <c r="K132" s="171"/>
      <c r="L132" s="205"/>
      <c r="M132" s="173"/>
      <c r="N132" s="173"/>
      <c r="O132" s="173"/>
      <c r="P132" s="173"/>
      <c r="Q132" s="173"/>
      <c r="R132" s="173"/>
      <c r="S132" s="174"/>
      <c r="T132" s="175"/>
      <c r="U132" s="176"/>
      <c r="V132" s="176"/>
      <c r="W132" s="176"/>
      <c r="X132" s="176"/>
      <c r="Y132" s="206"/>
      <c r="Z132" s="207"/>
      <c r="AA132" s="192"/>
      <c r="AB132" s="5">
        <f t="shared" si="74"/>
      </c>
      <c r="AC132" s="4">
        <f t="shared" si="75"/>
      </c>
      <c r="AF132" s="4">
        <f t="shared" si="76"/>
      </c>
    </row>
    <row r="133" spans="2:32" ht="21" customHeight="1">
      <c r="B133" s="149">
        <f t="shared" si="70"/>
        <v>0</v>
      </c>
      <c r="C133" s="149">
        <f t="shared" si="71"/>
        <v>0</v>
      </c>
      <c r="D133" s="149">
        <f t="shared" si="72"/>
        <v>0</v>
      </c>
      <c r="E133" s="149">
        <f t="shared" si="73"/>
        <v>0</v>
      </c>
      <c r="G133" s="180">
        <v>112</v>
      </c>
      <c r="H133" s="181"/>
      <c r="I133" s="182"/>
      <c r="J133" s="183"/>
      <c r="K133" s="184"/>
      <c r="L133" s="185"/>
      <c r="M133" s="186"/>
      <c r="N133" s="186"/>
      <c r="O133" s="186"/>
      <c r="P133" s="186"/>
      <c r="Q133" s="186"/>
      <c r="R133" s="186"/>
      <c r="S133" s="187"/>
      <c r="T133" s="188"/>
      <c r="U133" s="189"/>
      <c r="V133" s="189"/>
      <c r="W133" s="189"/>
      <c r="X133" s="189"/>
      <c r="Y133" s="190"/>
      <c r="Z133" s="191"/>
      <c r="AA133" s="192"/>
      <c r="AB133" s="5">
        <f t="shared" si="74"/>
      </c>
      <c r="AC133" s="4">
        <f t="shared" si="75"/>
      </c>
      <c r="AF133" s="4">
        <f t="shared" si="76"/>
      </c>
    </row>
    <row r="134" spans="2:32" ht="21" customHeight="1">
      <c r="B134" s="149">
        <f aca="true" t="shared" si="77" ref="B134:B143">IF(I134="男",10,IF(I134="女",20,0))</f>
        <v>0</v>
      </c>
      <c r="C134" s="149">
        <f aca="true" t="shared" si="78" ref="C134:C143">IF(K134="○",200,IF(ISBLANK(J134),0,100))</f>
        <v>0</v>
      </c>
      <c r="D134" s="149">
        <f aca="true" t="shared" si="79" ref="D134:D143">IF(L134="○",1,IF(M134="○",2,IF(N134="○",3,IF(O134="○",4,IF(P134="○",5,IF(Q134="○",6,IF(R134="○",7,IF(S134="○",8,0))))))))</f>
        <v>0</v>
      </c>
      <c r="E134" s="149">
        <f aca="true" t="shared" si="80" ref="E134:E143">SUM(B134:D134)</f>
        <v>0</v>
      </c>
      <c r="G134" s="180">
        <v>113</v>
      </c>
      <c r="H134" s="181"/>
      <c r="I134" s="182"/>
      <c r="J134" s="183"/>
      <c r="K134" s="184"/>
      <c r="L134" s="185"/>
      <c r="M134" s="186"/>
      <c r="N134" s="186"/>
      <c r="O134" s="186"/>
      <c r="P134" s="186"/>
      <c r="Q134" s="186"/>
      <c r="R134" s="186"/>
      <c r="S134" s="187"/>
      <c r="T134" s="188"/>
      <c r="U134" s="189"/>
      <c r="V134" s="189"/>
      <c r="W134" s="189"/>
      <c r="X134" s="189"/>
      <c r="Y134" s="190"/>
      <c r="Z134" s="191"/>
      <c r="AA134" s="192"/>
      <c r="AB134" s="5">
        <f aca="true" t="shared" si="81" ref="AB134:AB143">IF(OR(AND(ISBLANK(H134),E134&gt;0),AND(NOT(ISBLANK(H134)),COUNTA(I134:S134)&lt;3)),"レ","")</f>
      </c>
      <c r="AC134" s="4">
        <f aca="true" t="shared" si="82" ref="AC134:AC143">IF(COUNTIF(L134:S134,"○")&gt;1,"区分の確認","")</f>
      </c>
      <c r="AF134" s="4">
        <f aca="true" t="shared" si="83" ref="AF134:AF143">IF(AND(NOT(ISBLANK(J134)),NOT(ISBLANK(K134))),"宿泊・日帰りの確認","")</f>
      </c>
    </row>
    <row r="135" spans="2:32" ht="21" customHeight="1">
      <c r="B135" s="149">
        <f t="shared" si="77"/>
        <v>0</v>
      </c>
      <c r="C135" s="149">
        <f t="shared" si="78"/>
        <v>0</v>
      </c>
      <c r="D135" s="149">
        <f t="shared" si="79"/>
        <v>0</v>
      </c>
      <c r="E135" s="149">
        <f t="shared" si="80"/>
        <v>0</v>
      </c>
      <c r="G135" s="180">
        <v>114</v>
      </c>
      <c r="H135" s="181"/>
      <c r="I135" s="182"/>
      <c r="J135" s="183"/>
      <c r="K135" s="184"/>
      <c r="L135" s="185"/>
      <c r="M135" s="186"/>
      <c r="N135" s="186"/>
      <c r="O135" s="186"/>
      <c r="P135" s="186"/>
      <c r="Q135" s="186"/>
      <c r="R135" s="186"/>
      <c r="S135" s="187"/>
      <c r="T135" s="188"/>
      <c r="U135" s="189"/>
      <c r="V135" s="189"/>
      <c r="W135" s="189"/>
      <c r="X135" s="189"/>
      <c r="Y135" s="190"/>
      <c r="Z135" s="191"/>
      <c r="AA135" s="192"/>
      <c r="AB135" s="5">
        <f t="shared" si="81"/>
      </c>
      <c r="AC135" s="4">
        <f t="shared" si="82"/>
      </c>
      <c r="AF135" s="4">
        <f t="shared" si="83"/>
      </c>
    </row>
    <row r="136" spans="2:32" ht="21" customHeight="1">
      <c r="B136" s="149">
        <f t="shared" si="77"/>
        <v>0</v>
      </c>
      <c r="C136" s="149">
        <f t="shared" si="78"/>
        <v>0</v>
      </c>
      <c r="D136" s="149">
        <f t="shared" si="79"/>
        <v>0</v>
      </c>
      <c r="E136" s="149">
        <f t="shared" si="80"/>
        <v>0</v>
      </c>
      <c r="G136" s="193">
        <v>115</v>
      </c>
      <c r="H136" s="194"/>
      <c r="I136" s="195"/>
      <c r="J136" s="196"/>
      <c r="K136" s="197"/>
      <c r="L136" s="198"/>
      <c r="M136" s="199"/>
      <c r="N136" s="199"/>
      <c r="O136" s="199"/>
      <c r="P136" s="199"/>
      <c r="Q136" s="199"/>
      <c r="R136" s="199"/>
      <c r="S136" s="200"/>
      <c r="T136" s="201"/>
      <c r="U136" s="202"/>
      <c r="V136" s="202"/>
      <c r="W136" s="202"/>
      <c r="X136" s="202"/>
      <c r="Y136" s="203"/>
      <c r="Z136" s="204"/>
      <c r="AA136" s="192"/>
      <c r="AB136" s="5">
        <f t="shared" si="81"/>
      </c>
      <c r="AC136" s="4">
        <f t="shared" si="82"/>
      </c>
      <c r="AF136" s="4">
        <f t="shared" si="83"/>
      </c>
    </row>
    <row r="137" spans="2:32" ht="21" customHeight="1">
      <c r="B137" s="149">
        <f t="shared" si="77"/>
        <v>0</v>
      </c>
      <c r="C137" s="149">
        <f t="shared" si="78"/>
        <v>0</v>
      </c>
      <c r="D137" s="149">
        <f t="shared" si="79"/>
        <v>0</v>
      </c>
      <c r="E137" s="149">
        <f t="shared" si="80"/>
        <v>0</v>
      </c>
      <c r="G137" s="167">
        <v>116</v>
      </c>
      <c r="H137" s="168"/>
      <c r="I137" s="169"/>
      <c r="J137" s="170"/>
      <c r="K137" s="171"/>
      <c r="L137" s="205"/>
      <c r="M137" s="173"/>
      <c r="N137" s="173"/>
      <c r="O137" s="173"/>
      <c r="P137" s="173"/>
      <c r="Q137" s="173"/>
      <c r="R137" s="173"/>
      <c r="S137" s="174"/>
      <c r="T137" s="175"/>
      <c r="U137" s="176"/>
      <c r="V137" s="176"/>
      <c r="W137" s="176"/>
      <c r="X137" s="176"/>
      <c r="Y137" s="206"/>
      <c r="Z137" s="207"/>
      <c r="AA137" s="192"/>
      <c r="AB137" s="5">
        <f t="shared" si="81"/>
      </c>
      <c r="AC137" s="4">
        <f t="shared" si="82"/>
      </c>
      <c r="AF137" s="4">
        <f t="shared" si="83"/>
      </c>
    </row>
    <row r="138" spans="2:32" ht="21" customHeight="1">
      <c r="B138" s="149">
        <f t="shared" si="77"/>
        <v>0</v>
      </c>
      <c r="C138" s="149">
        <f t="shared" si="78"/>
        <v>0</v>
      </c>
      <c r="D138" s="149">
        <f t="shared" si="79"/>
        <v>0</v>
      </c>
      <c r="E138" s="149">
        <f t="shared" si="80"/>
        <v>0</v>
      </c>
      <c r="G138" s="180">
        <v>117</v>
      </c>
      <c r="H138" s="181"/>
      <c r="I138" s="182"/>
      <c r="J138" s="183"/>
      <c r="K138" s="184"/>
      <c r="L138" s="185"/>
      <c r="M138" s="186"/>
      <c r="N138" s="186"/>
      <c r="O138" s="186"/>
      <c r="P138" s="186"/>
      <c r="Q138" s="186"/>
      <c r="R138" s="186"/>
      <c r="S138" s="187"/>
      <c r="T138" s="188"/>
      <c r="U138" s="189"/>
      <c r="V138" s="189"/>
      <c r="W138" s="189"/>
      <c r="X138" s="189"/>
      <c r="Y138" s="190"/>
      <c r="Z138" s="191"/>
      <c r="AA138" s="192"/>
      <c r="AB138" s="5">
        <f t="shared" si="81"/>
      </c>
      <c r="AC138" s="4">
        <f t="shared" si="82"/>
      </c>
      <c r="AF138" s="4">
        <f t="shared" si="83"/>
      </c>
    </row>
    <row r="139" spans="2:32" ht="21" customHeight="1">
      <c r="B139" s="149">
        <f t="shared" si="77"/>
        <v>0</v>
      </c>
      <c r="C139" s="149">
        <f t="shared" si="78"/>
        <v>0</v>
      </c>
      <c r="D139" s="149">
        <f t="shared" si="79"/>
        <v>0</v>
      </c>
      <c r="E139" s="149">
        <f t="shared" si="80"/>
        <v>0</v>
      </c>
      <c r="G139" s="180">
        <v>118</v>
      </c>
      <c r="H139" s="181"/>
      <c r="I139" s="182"/>
      <c r="J139" s="183"/>
      <c r="K139" s="184"/>
      <c r="L139" s="185"/>
      <c r="M139" s="186"/>
      <c r="N139" s="186"/>
      <c r="O139" s="186"/>
      <c r="P139" s="186"/>
      <c r="Q139" s="186"/>
      <c r="R139" s="186"/>
      <c r="S139" s="187"/>
      <c r="T139" s="188"/>
      <c r="U139" s="189"/>
      <c r="V139" s="189"/>
      <c r="W139" s="189"/>
      <c r="X139" s="189"/>
      <c r="Y139" s="190"/>
      <c r="Z139" s="191"/>
      <c r="AA139" s="192"/>
      <c r="AB139" s="5">
        <f t="shared" si="81"/>
      </c>
      <c r="AC139" s="4">
        <f t="shared" si="82"/>
      </c>
      <c r="AF139" s="4">
        <f t="shared" si="83"/>
      </c>
    </row>
    <row r="140" spans="2:32" ht="21" customHeight="1">
      <c r="B140" s="149">
        <f t="shared" si="77"/>
        <v>0</v>
      </c>
      <c r="C140" s="149">
        <f t="shared" si="78"/>
        <v>0</v>
      </c>
      <c r="D140" s="149">
        <f t="shared" si="79"/>
        <v>0</v>
      </c>
      <c r="E140" s="149">
        <f t="shared" si="80"/>
        <v>0</v>
      </c>
      <c r="G140" s="180">
        <v>119</v>
      </c>
      <c r="H140" s="181"/>
      <c r="I140" s="182"/>
      <c r="J140" s="183"/>
      <c r="K140" s="184"/>
      <c r="L140" s="185"/>
      <c r="M140" s="186"/>
      <c r="N140" s="186"/>
      <c r="O140" s="186"/>
      <c r="P140" s="186"/>
      <c r="Q140" s="186"/>
      <c r="R140" s="186"/>
      <c r="S140" s="187"/>
      <c r="T140" s="188"/>
      <c r="U140" s="189"/>
      <c r="V140" s="189"/>
      <c r="W140" s="189"/>
      <c r="X140" s="189"/>
      <c r="Y140" s="190"/>
      <c r="Z140" s="191"/>
      <c r="AA140" s="192"/>
      <c r="AB140" s="5">
        <f t="shared" si="81"/>
      </c>
      <c r="AC140" s="4">
        <f t="shared" si="82"/>
      </c>
      <c r="AF140" s="4">
        <f t="shared" si="83"/>
      </c>
    </row>
    <row r="141" spans="2:32" ht="21" customHeight="1">
      <c r="B141" s="149">
        <f t="shared" si="77"/>
        <v>0</v>
      </c>
      <c r="C141" s="149">
        <f t="shared" si="78"/>
        <v>0</v>
      </c>
      <c r="D141" s="149">
        <f t="shared" si="79"/>
        <v>0</v>
      </c>
      <c r="E141" s="149">
        <f t="shared" si="80"/>
        <v>0</v>
      </c>
      <c r="G141" s="193">
        <v>120</v>
      </c>
      <c r="H141" s="194"/>
      <c r="I141" s="195"/>
      <c r="J141" s="196"/>
      <c r="K141" s="197"/>
      <c r="L141" s="198"/>
      <c r="M141" s="199"/>
      <c r="N141" s="199"/>
      <c r="O141" s="199"/>
      <c r="P141" s="199"/>
      <c r="Q141" s="199"/>
      <c r="R141" s="199"/>
      <c r="S141" s="200"/>
      <c r="T141" s="201"/>
      <c r="U141" s="202"/>
      <c r="V141" s="202"/>
      <c r="W141" s="202"/>
      <c r="X141" s="202"/>
      <c r="Y141" s="203"/>
      <c r="Z141" s="204"/>
      <c r="AA141" s="192"/>
      <c r="AB141" s="5">
        <f t="shared" si="81"/>
      </c>
      <c r="AC141" s="4">
        <f t="shared" si="82"/>
      </c>
      <c r="AF141" s="4">
        <f t="shared" si="83"/>
      </c>
    </row>
    <row r="142" spans="2:32" ht="21" customHeight="1">
      <c r="B142" s="149">
        <f t="shared" si="77"/>
        <v>0</v>
      </c>
      <c r="C142" s="149">
        <f t="shared" si="78"/>
        <v>0</v>
      </c>
      <c r="D142" s="149">
        <f t="shared" si="79"/>
        <v>0</v>
      </c>
      <c r="E142" s="149">
        <f t="shared" si="80"/>
        <v>0</v>
      </c>
      <c r="G142" s="167">
        <v>121</v>
      </c>
      <c r="H142" s="168"/>
      <c r="I142" s="169"/>
      <c r="J142" s="170"/>
      <c r="K142" s="171"/>
      <c r="L142" s="205"/>
      <c r="M142" s="173"/>
      <c r="N142" s="173"/>
      <c r="O142" s="173"/>
      <c r="P142" s="173"/>
      <c r="Q142" s="173"/>
      <c r="R142" s="173"/>
      <c r="S142" s="174"/>
      <c r="T142" s="175"/>
      <c r="U142" s="176"/>
      <c r="V142" s="176"/>
      <c r="W142" s="176"/>
      <c r="X142" s="176"/>
      <c r="Y142" s="206"/>
      <c r="Z142" s="207"/>
      <c r="AA142" s="192"/>
      <c r="AB142" s="5">
        <f t="shared" si="81"/>
      </c>
      <c r="AC142" s="4">
        <f t="shared" si="82"/>
      </c>
      <c r="AF142" s="4">
        <f t="shared" si="83"/>
      </c>
    </row>
    <row r="143" spans="2:32" ht="21" customHeight="1">
      <c r="B143" s="149">
        <f t="shared" si="77"/>
        <v>0</v>
      </c>
      <c r="C143" s="149">
        <f t="shared" si="78"/>
        <v>0</v>
      </c>
      <c r="D143" s="149">
        <f t="shared" si="79"/>
        <v>0</v>
      </c>
      <c r="E143" s="149">
        <f t="shared" si="80"/>
        <v>0</v>
      </c>
      <c r="G143" s="180">
        <v>122</v>
      </c>
      <c r="H143" s="181"/>
      <c r="I143" s="182"/>
      <c r="J143" s="183"/>
      <c r="K143" s="184"/>
      <c r="L143" s="185"/>
      <c r="M143" s="186"/>
      <c r="N143" s="186"/>
      <c r="O143" s="186"/>
      <c r="P143" s="186"/>
      <c r="Q143" s="186"/>
      <c r="R143" s="186"/>
      <c r="S143" s="187"/>
      <c r="T143" s="188"/>
      <c r="U143" s="189"/>
      <c r="V143" s="189"/>
      <c r="W143" s="189"/>
      <c r="X143" s="189"/>
      <c r="Y143" s="190"/>
      <c r="Z143" s="191"/>
      <c r="AA143" s="192"/>
      <c r="AB143" s="5">
        <f t="shared" si="81"/>
      </c>
      <c r="AC143" s="4">
        <f t="shared" si="82"/>
      </c>
      <c r="AF143" s="4">
        <f t="shared" si="83"/>
      </c>
    </row>
    <row r="144" spans="2:32" ht="21" customHeight="1">
      <c r="B144" s="149">
        <f aca="true" t="shared" si="84" ref="B144:B153">IF(I144="男",10,IF(I144="女",20,0))</f>
        <v>0</v>
      </c>
      <c r="C144" s="149">
        <f aca="true" t="shared" si="85" ref="C144:C153">IF(K144="○",200,IF(ISBLANK(J144),0,100))</f>
        <v>0</v>
      </c>
      <c r="D144" s="149">
        <f aca="true" t="shared" si="86" ref="D144:D153">IF(L144="○",1,IF(M144="○",2,IF(N144="○",3,IF(O144="○",4,IF(P144="○",5,IF(Q144="○",6,IF(R144="○",7,IF(S144="○",8,0))))))))</f>
        <v>0</v>
      </c>
      <c r="E144" s="149">
        <f aca="true" t="shared" si="87" ref="E144:E153">SUM(B144:D144)</f>
        <v>0</v>
      </c>
      <c r="G144" s="180">
        <v>123</v>
      </c>
      <c r="H144" s="181"/>
      <c r="I144" s="182"/>
      <c r="J144" s="183"/>
      <c r="K144" s="184"/>
      <c r="L144" s="185"/>
      <c r="M144" s="186"/>
      <c r="N144" s="186"/>
      <c r="O144" s="186"/>
      <c r="P144" s="186"/>
      <c r="Q144" s="186"/>
      <c r="R144" s="186"/>
      <c r="S144" s="187"/>
      <c r="T144" s="188"/>
      <c r="U144" s="189"/>
      <c r="V144" s="189"/>
      <c r="W144" s="189"/>
      <c r="X144" s="189"/>
      <c r="Y144" s="190"/>
      <c r="Z144" s="191"/>
      <c r="AA144" s="192"/>
      <c r="AB144" s="5">
        <f aca="true" t="shared" si="88" ref="AB144:AB153">IF(OR(AND(ISBLANK(H144),E144&gt;0),AND(NOT(ISBLANK(H144)),COUNTA(I144:S144)&lt;3)),"レ","")</f>
      </c>
      <c r="AC144" s="4">
        <f aca="true" t="shared" si="89" ref="AC144:AC153">IF(COUNTIF(L144:S144,"○")&gt;1,"区分の確認","")</f>
      </c>
      <c r="AF144" s="4">
        <f aca="true" t="shared" si="90" ref="AF144:AF153">IF(AND(NOT(ISBLANK(J144)),NOT(ISBLANK(K144))),"宿泊・日帰りの確認","")</f>
      </c>
    </row>
    <row r="145" spans="2:32" ht="21" customHeight="1">
      <c r="B145" s="149">
        <f t="shared" si="84"/>
        <v>0</v>
      </c>
      <c r="C145" s="149">
        <f t="shared" si="85"/>
        <v>0</v>
      </c>
      <c r="D145" s="149">
        <f t="shared" si="86"/>
        <v>0</v>
      </c>
      <c r="E145" s="149">
        <f t="shared" si="87"/>
        <v>0</v>
      </c>
      <c r="G145" s="180">
        <v>124</v>
      </c>
      <c r="H145" s="181"/>
      <c r="I145" s="182"/>
      <c r="J145" s="183"/>
      <c r="K145" s="184"/>
      <c r="L145" s="185"/>
      <c r="M145" s="186"/>
      <c r="N145" s="186"/>
      <c r="O145" s="186"/>
      <c r="P145" s="186"/>
      <c r="Q145" s="186"/>
      <c r="R145" s="186"/>
      <c r="S145" s="187"/>
      <c r="T145" s="188"/>
      <c r="U145" s="189"/>
      <c r="V145" s="189"/>
      <c r="W145" s="189"/>
      <c r="X145" s="189"/>
      <c r="Y145" s="190"/>
      <c r="Z145" s="191"/>
      <c r="AA145" s="192"/>
      <c r="AB145" s="5">
        <f t="shared" si="88"/>
      </c>
      <c r="AC145" s="4">
        <f t="shared" si="89"/>
      </c>
      <c r="AF145" s="4">
        <f t="shared" si="90"/>
      </c>
    </row>
    <row r="146" spans="2:32" ht="21" customHeight="1">
      <c r="B146" s="149">
        <f t="shared" si="84"/>
        <v>0</v>
      </c>
      <c r="C146" s="149">
        <f t="shared" si="85"/>
        <v>0</v>
      </c>
      <c r="D146" s="149">
        <f t="shared" si="86"/>
        <v>0</v>
      </c>
      <c r="E146" s="149">
        <f t="shared" si="87"/>
        <v>0</v>
      </c>
      <c r="G146" s="193">
        <v>125</v>
      </c>
      <c r="H146" s="194"/>
      <c r="I146" s="195"/>
      <c r="J146" s="196"/>
      <c r="K146" s="197"/>
      <c r="L146" s="198"/>
      <c r="M146" s="199"/>
      <c r="N146" s="199"/>
      <c r="O146" s="199"/>
      <c r="P146" s="199"/>
      <c r="Q146" s="199"/>
      <c r="R146" s="199"/>
      <c r="S146" s="200"/>
      <c r="T146" s="201"/>
      <c r="U146" s="202"/>
      <c r="V146" s="202"/>
      <c r="W146" s="202"/>
      <c r="X146" s="202"/>
      <c r="Y146" s="203"/>
      <c r="Z146" s="204"/>
      <c r="AA146" s="192"/>
      <c r="AB146" s="5">
        <f t="shared" si="88"/>
      </c>
      <c r="AC146" s="4">
        <f t="shared" si="89"/>
      </c>
      <c r="AF146" s="4">
        <f t="shared" si="90"/>
      </c>
    </row>
    <row r="147" spans="2:32" ht="21" customHeight="1">
      <c r="B147" s="149">
        <f t="shared" si="84"/>
        <v>0</v>
      </c>
      <c r="C147" s="149">
        <f t="shared" si="85"/>
        <v>0</v>
      </c>
      <c r="D147" s="149">
        <f t="shared" si="86"/>
        <v>0</v>
      </c>
      <c r="E147" s="149">
        <f t="shared" si="87"/>
        <v>0</v>
      </c>
      <c r="G147" s="167">
        <v>126</v>
      </c>
      <c r="H147" s="168"/>
      <c r="I147" s="169"/>
      <c r="J147" s="170"/>
      <c r="K147" s="171"/>
      <c r="L147" s="205"/>
      <c r="M147" s="173"/>
      <c r="N147" s="173"/>
      <c r="O147" s="173"/>
      <c r="P147" s="173"/>
      <c r="Q147" s="173"/>
      <c r="R147" s="173"/>
      <c r="S147" s="174"/>
      <c r="T147" s="175"/>
      <c r="U147" s="176"/>
      <c r="V147" s="176"/>
      <c r="W147" s="176"/>
      <c r="X147" s="176"/>
      <c r="Y147" s="206"/>
      <c r="Z147" s="207"/>
      <c r="AA147" s="192"/>
      <c r="AB147" s="5">
        <f t="shared" si="88"/>
      </c>
      <c r="AC147" s="4">
        <f t="shared" si="89"/>
      </c>
      <c r="AF147" s="4">
        <f t="shared" si="90"/>
      </c>
    </row>
    <row r="148" spans="2:32" ht="21" customHeight="1">
      <c r="B148" s="149">
        <f t="shared" si="84"/>
        <v>0</v>
      </c>
      <c r="C148" s="149">
        <f t="shared" si="85"/>
        <v>0</v>
      </c>
      <c r="D148" s="149">
        <f t="shared" si="86"/>
        <v>0</v>
      </c>
      <c r="E148" s="149">
        <f t="shared" si="87"/>
        <v>0</v>
      </c>
      <c r="G148" s="180">
        <v>127</v>
      </c>
      <c r="H148" s="181"/>
      <c r="I148" s="182"/>
      <c r="J148" s="183"/>
      <c r="K148" s="184"/>
      <c r="L148" s="185"/>
      <c r="M148" s="186"/>
      <c r="N148" s="186"/>
      <c r="O148" s="186"/>
      <c r="P148" s="186"/>
      <c r="Q148" s="186"/>
      <c r="R148" s="186"/>
      <c r="S148" s="187"/>
      <c r="T148" s="188"/>
      <c r="U148" s="189"/>
      <c r="V148" s="189"/>
      <c r="W148" s="189"/>
      <c r="X148" s="189"/>
      <c r="Y148" s="190"/>
      <c r="Z148" s="191"/>
      <c r="AA148" s="192"/>
      <c r="AB148" s="5">
        <f t="shared" si="88"/>
      </c>
      <c r="AC148" s="4">
        <f t="shared" si="89"/>
      </c>
      <c r="AF148" s="4">
        <f t="shared" si="90"/>
      </c>
    </row>
    <row r="149" spans="2:32" ht="21" customHeight="1">
      <c r="B149" s="149">
        <f t="shared" si="84"/>
        <v>0</v>
      </c>
      <c r="C149" s="149">
        <f t="shared" si="85"/>
        <v>0</v>
      </c>
      <c r="D149" s="149">
        <f t="shared" si="86"/>
        <v>0</v>
      </c>
      <c r="E149" s="149">
        <f t="shared" si="87"/>
        <v>0</v>
      </c>
      <c r="G149" s="180">
        <v>128</v>
      </c>
      <c r="H149" s="181"/>
      <c r="I149" s="182"/>
      <c r="J149" s="183"/>
      <c r="K149" s="184"/>
      <c r="L149" s="185"/>
      <c r="M149" s="186"/>
      <c r="N149" s="186"/>
      <c r="O149" s="186"/>
      <c r="P149" s="186"/>
      <c r="Q149" s="186"/>
      <c r="R149" s="186"/>
      <c r="S149" s="187"/>
      <c r="T149" s="188"/>
      <c r="U149" s="189"/>
      <c r="V149" s="189"/>
      <c r="W149" s="189"/>
      <c r="X149" s="189"/>
      <c r="Y149" s="190"/>
      <c r="Z149" s="191"/>
      <c r="AA149" s="192"/>
      <c r="AB149" s="5">
        <f t="shared" si="88"/>
      </c>
      <c r="AC149" s="4">
        <f t="shared" si="89"/>
      </c>
      <c r="AF149" s="4">
        <f t="shared" si="90"/>
      </c>
    </row>
    <row r="150" spans="2:32" ht="21" customHeight="1">
      <c r="B150" s="149">
        <f t="shared" si="84"/>
        <v>0</v>
      </c>
      <c r="C150" s="149">
        <f t="shared" si="85"/>
        <v>0</v>
      </c>
      <c r="D150" s="149">
        <f t="shared" si="86"/>
        <v>0</v>
      </c>
      <c r="E150" s="149">
        <f t="shared" si="87"/>
        <v>0</v>
      </c>
      <c r="G150" s="180">
        <v>129</v>
      </c>
      <c r="H150" s="181"/>
      <c r="I150" s="182"/>
      <c r="J150" s="183"/>
      <c r="K150" s="184"/>
      <c r="L150" s="185"/>
      <c r="M150" s="186"/>
      <c r="N150" s="186"/>
      <c r="O150" s="186"/>
      <c r="P150" s="186"/>
      <c r="Q150" s="186"/>
      <c r="R150" s="186"/>
      <c r="S150" s="187"/>
      <c r="T150" s="188"/>
      <c r="U150" s="189"/>
      <c r="V150" s="189"/>
      <c r="W150" s="189"/>
      <c r="X150" s="189"/>
      <c r="Y150" s="190"/>
      <c r="Z150" s="191"/>
      <c r="AA150" s="192"/>
      <c r="AB150" s="5">
        <f t="shared" si="88"/>
      </c>
      <c r="AC150" s="4">
        <f t="shared" si="89"/>
      </c>
      <c r="AF150" s="4">
        <f t="shared" si="90"/>
      </c>
    </row>
    <row r="151" spans="2:32" ht="21" customHeight="1">
      <c r="B151" s="149">
        <f t="shared" si="84"/>
        <v>0</v>
      </c>
      <c r="C151" s="149">
        <f t="shared" si="85"/>
        <v>0</v>
      </c>
      <c r="D151" s="149">
        <f t="shared" si="86"/>
        <v>0</v>
      </c>
      <c r="E151" s="149">
        <f t="shared" si="87"/>
        <v>0</v>
      </c>
      <c r="G151" s="193">
        <v>130</v>
      </c>
      <c r="H151" s="194"/>
      <c r="I151" s="195"/>
      <c r="J151" s="196"/>
      <c r="K151" s="197"/>
      <c r="L151" s="198"/>
      <c r="M151" s="199"/>
      <c r="N151" s="199"/>
      <c r="O151" s="199"/>
      <c r="P151" s="199"/>
      <c r="Q151" s="199"/>
      <c r="R151" s="199"/>
      <c r="S151" s="200"/>
      <c r="T151" s="201"/>
      <c r="U151" s="202"/>
      <c r="V151" s="202"/>
      <c r="W151" s="202"/>
      <c r="X151" s="202"/>
      <c r="Y151" s="203"/>
      <c r="Z151" s="204"/>
      <c r="AA151" s="192"/>
      <c r="AB151" s="5">
        <f t="shared" si="88"/>
      </c>
      <c r="AC151" s="4">
        <f t="shared" si="89"/>
      </c>
      <c r="AF151" s="4">
        <f t="shared" si="90"/>
      </c>
    </row>
    <row r="152" spans="2:32" ht="21" customHeight="1">
      <c r="B152" s="149">
        <f t="shared" si="84"/>
        <v>0</v>
      </c>
      <c r="C152" s="149">
        <f t="shared" si="85"/>
        <v>0</v>
      </c>
      <c r="D152" s="149">
        <f t="shared" si="86"/>
        <v>0</v>
      </c>
      <c r="E152" s="149">
        <f t="shared" si="87"/>
        <v>0</v>
      </c>
      <c r="G152" s="167">
        <v>131</v>
      </c>
      <c r="H152" s="168"/>
      <c r="I152" s="169"/>
      <c r="J152" s="170"/>
      <c r="K152" s="171"/>
      <c r="L152" s="205"/>
      <c r="M152" s="173"/>
      <c r="N152" s="173"/>
      <c r="O152" s="173"/>
      <c r="P152" s="173"/>
      <c r="Q152" s="173"/>
      <c r="R152" s="173"/>
      <c r="S152" s="174"/>
      <c r="T152" s="175"/>
      <c r="U152" s="176"/>
      <c r="V152" s="176"/>
      <c r="W152" s="176"/>
      <c r="X152" s="176"/>
      <c r="Y152" s="206"/>
      <c r="Z152" s="207"/>
      <c r="AA152" s="192"/>
      <c r="AB152" s="5">
        <f t="shared" si="88"/>
      </c>
      <c r="AC152" s="4">
        <f t="shared" si="89"/>
      </c>
      <c r="AF152" s="4">
        <f t="shared" si="90"/>
      </c>
    </row>
    <row r="153" spans="2:32" ht="21" customHeight="1">
      <c r="B153" s="149">
        <f t="shared" si="84"/>
        <v>0</v>
      </c>
      <c r="C153" s="149">
        <f t="shared" si="85"/>
        <v>0</v>
      </c>
      <c r="D153" s="149">
        <f t="shared" si="86"/>
        <v>0</v>
      </c>
      <c r="E153" s="149">
        <f t="shared" si="87"/>
        <v>0</v>
      </c>
      <c r="G153" s="180">
        <v>132</v>
      </c>
      <c r="H153" s="181"/>
      <c r="I153" s="182"/>
      <c r="J153" s="183"/>
      <c r="K153" s="184"/>
      <c r="L153" s="185"/>
      <c r="M153" s="186"/>
      <c r="N153" s="186"/>
      <c r="O153" s="186"/>
      <c r="P153" s="186"/>
      <c r="Q153" s="186"/>
      <c r="R153" s="186"/>
      <c r="S153" s="187"/>
      <c r="T153" s="188"/>
      <c r="U153" s="189"/>
      <c r="V153" s="189"/>
      <c r="W153" s="189"/>
      <c r="X153" s="189"/>
      <c r="Y153" s="190"/>
      <c r="Z153" s="191"/>
      <c r="AA153" s="192"/>
      <c r="AB153" s="5">
        <f t="shared" si="88"/>
      </c>
      <c r="AC153" s="4">
        <f t="shared" si="89"/>
      </c>
      <c r="AF153" s="4">
        <f t="shared" si="90"/>
      </c>
    </row>
    <row r="154" spans="2:32" ht="21" customHeight="1">
      <c r="B154" s="149">
        <f aca="true" t="shared" si="91" ref="B154:B165">IF(I154="男",10,IF(I154="女",20,0))</f>
        <v>0</v>
      </c>
      <c r="C154" s="149">
        <f aca="true" t="shared" si="92" ref="C154:C165">IF(K154="○",200,IF(ISBLANK(J154),0,100))</f>
        <v>0</v>
      </c>
      <c r="D154" s="149">
        <f aca="true" t="shared" si="93" ref="D154:D165">IF(L154="○",1,IF(M154="○",2,IF(N154="○",3,IF(O154="○",4,IF(P154="○",5,IF(Q154="○",6,IF(R154="○",7,IF(S154="○",8,0))))))))</f>
        <v>0</v>
      </c>
      <c r="E154" s="149">
        <f aca="true" t="shared" si="94" ref="E154:E165">SUM(B154:D154)</f>
        <v>0</v>
      </c>
      <c r="G154" s="180">
        <v>133</v>
      </c>
      <c r="H154" s="181"/>
      <c r="I154" s="182"/>
      <c r="J154" s="183"/>
      <c r="K154" s="184"/>
      <c r="L154" s="185"/>
      <c r="M154" s="186"/>
      <c r="N154" s="186"/>
      <c r="O154" s="186"/>
      <c r="P154" s="186"/>
      <c r="Q154" s="186"/>
      <c r="R154" s="186"/>
      <c r="S154" s="187"/>
      <c r="T154" s="188"/>
      <c r="U154" s="189"/>
      <c r="V154" s="189"/>
      <c r="W154" s="189"/>
      <c r="X154" s="189"/>
      <c r="Y154" s="190"/>
      <c r="Z154" s="191"/>
      <c r="AA154" s="192"/>
      <c r="AB154" s="5">
        <f aca="true" t="shared" si="95" ref="AB154:AB165">IF(OR(AND(ISBLANK(H154),E154&gt;0),AND(NOT(ISBLANK(H154)),COUNTA(I154:S154)&lt;3)),"レ","")</f>
      </c>
      <c r="AC154" s="4">
        <f aca="true" t="shared" si="96" ref="AC154:AC165">IF(COUNTIF(L154:S154,"○")&gt;1,"区分の確認","")</f>
      </c>
      <c r="AF154" s="4">
        <f aca="true" t="shared" si="97" ref="AF154:AF165">IF(AND(NOT(ISBLANK(J154)),NOT(ISBLANK(K154))),"宿泊・日帰りの確認","")</f>
      </c>
    </row>
    <row r="155" spans="2:32" ht="21" customHeight="1">
      <c r="B155" s="149">
        <f t="shared" si="91"/>
        <v>0</v>
      </c>
      <c r="C155" s="149">
        <f t="shared" si="92"/>
        <v>0</v>
      </c>
      <c r="D155" s="149">
        <f t="shared" si="93"/>
        <v>0</v>
      </c>
      <c r="E155" s="149">
        <f t="shared" si="94"/>
        <v>0</v>
      </c>
      <c r="G155" s="180">
        <v>134</v>
      </c>
      <c r="H155" s="181"/>
      <c r="I155" s="182"/>
      <c r="J155" s="183"/>
      <c r="K155" s="184"/>
      <c r="L155" s="185"/>
      <c r="M155" s="186"/>
      <c r="N155" s="186"/>
      <c r="O155" s="186"/>
      <c r="P155" s="186"/>
      <c r="Q155" s="186"/>
      <c r="R155" s="186"/>
      <c r="S155" s="187"/>
      <c r="T155" s="188"/>
      <c r="U155" s="189"/>
      <c r="V155" s="189"/>
      <c r="W155" s="189"/>
      <c r="X155" s="189"/>
      <c r="Y155" s="190"/>
      <c r="Z155" s="191"/>
      <c r="AA155" s="192"/>
      <c r="AB155" s="5">
        <f t="shared" si="95"/>
      </c>
      <c r="AC155" s="4">
        <f t="shared" si="96"/>
      </c>
      <c r="AF155" s="4">
        <f t="shared" si="97"/>
      </c>
    </row>
    <row r="156" spans="2:32" ht="21" customHeight="1">
      <c r="B156" s="149">
        <f t="shared" si="91"/>
        <v>0</v>
      </c>
      <c r="C156" s="149">
        <f t="shared" si="92"/>
        <v>0</v>
      </c>
      <c r="D156" s="149">
        <f t="shared" si="93"/>
        <v>0</v>
      </c>
      <c r="E156" s="149">
        <f t="shared" si="94"/>
        <v>0</v>
      </c>
      <c r="G156" s="208">
        <v>135</v>
      </c>
      <c r="H156" s="209"/>
      <c r="I156" s="210"/>
      <c r="J156" s="211"/>
      <c r="K156" s="212"/>
      <c r="L156" s="213"/>
      <c r="M156" s="214"/>
      <c r="N156" s="214"/>
      <c r="O156" s="214"/>
      <c r="P156" s="214"/>
      <c r="Q156" s="214"/>
      <c r="R156" s="214"/>
      <c r="S156" s="215"/>
      <c r="T156" s="216"/>
      <c r="U156" s="217"/>
      <c r="V156" s="217"/>
      <c r="W156" s="217"/>
      <c r="X156" s="217"/>
      <c r="Y156" s="218"/>
      <c r="Z156" s="219"/>
      <c r="AA156" s="192"/>
      <c r="AB156" s="5">
        <f t="shared" si="95"/>
      </c>
      <c r="AC156" s="4">
        <f t="shared" si="96"/>
      </c>
      <c r="AF156" s="4">
        <f t="shared" si="97"/>
      </c>
    </row>
    <row r="157" spans="2:32" ht="21" customHeight="1">
      <c r="B157" s="149">
        <f t="shared" si="91"/>
        <v>0</v>
      </c>
      <c r="C157" s="149">
        <f t="shared" si="92"/>
        <v>0</v>
      </c>
      <c r="D157" s="149">
        <f t="shared" si="93"/>
        <v>0</v>
      </c>
      <c r="E157" s="149">
        <f t="shared" si="94"/>
        <v>0</v>
      </c>
      <c r="G157" s="220">
        <v>136</v>
      </c>
      <c r="H157" s="221"/>
      <c r="I157" s="222"/>
      <c r="J157" s="223"/>
      <c r="K157" s="224"/>
      <c r="L157" s="225"/>
      <c r="M157" s="226"/>
      <c r="N157" s="226"/>
      <c r="O157" s="226"/>
      <c r="P157" s="226"/>
      <c r="Q157" s="226"/>
      <c r="R157" s="226"/>
      <c r="S157" s="227"/>
      <c r="T157" s="228"/>
      <c r="U157" s="229"/>
      <c r="V157" s="229"/>
      <c r="W157" s="229"/>
      <c r="X157" s="229"/>
      <c r="Y157" s="177"/>
      <c r="Z157" s="230"/>
      <c r="AA157" s="192"/>
      <c r="AB157" s="5">
        <f t="shared" si="95"/>
      </c>
      <c r="AC157" s="4">
        <f t="shared" si="96"/>
      </c>
      <c r="AF157" s="4">
        <f t="shared" si="97"/>
      </c>
    </row>
    <row r="158" spans="2:32" ht="21" customHeight="1">
      <c r="B158" s="149">
        <f t="shared" si="91"/>
        <v>0</v>
      </c>
      <c r="C158" s="149">
        <f t="shared" si="92"/>
        <v>0</v>
      </c>
      <c r="D158" s="149">
        <f t="shared" si="93"/>
        <v>0</v>
      </c>
      <c r="E158" s="149">
        <f t="shared" si="94"/>
        <v>0</v>
      </c>
      <c r="G158" s="180">
        <v>137</v>
      </c>
      <c r="H158" s="181"/>
      <c r="I158" s="182"/>
      <c r="J158" s="183"/>
      <c r="K158" s="184"/>
      <c r="L158" s="185"/>
      <c r="M158" s="186"/>
      <c r="N158" s="186"/>
      <c r="O158" s="186"/>
      <c r="P158" s="186"/>
      <c r="Q158" s="186"/>
      <c r="R158" s="186"/>
      <c r="S158" s="187"/>
      <c r="T158" s="188"/>
      <c r="U158" s="189"/>
      <c r="V158" s="189"/>
      <c r="W158" s="189"/>
      <c r="X158" s="189"/>
      <c r="Y158" s="190"/>
      <c r="Z158" s="191"/>
      <c r="AA158" s="192"/>
      <c r="AB158" s="5">
        <f t="shared" si="95"/>
      </c>
      <c r="AC158" s="4">
        <f t="shared" si="96"/>
      </c>
      <c r="AF158" s="4">
        <f t="shared" si="97"/>
      </c>
    </row>
    <row r="159" spans="2:32" ht="21" customHeight="1">
      <c r="B159" s="149">
        <f t="shared" si="91"/>
        <v>0</v>
      </c>
      <c r="C159" s="149">
        <f t="shared" si="92"/>
        <v>0</v>
      </c>
      <c r="D159" s="149">
        <f t="shared" si="93"/>
        <v>0</v>
      </c>
      <c r="E159" s="149">
        <f t="shared" si="94"/>
        <v>0</v>
      </c>
      <c r="G159" s="180">
        <v>138</v>
      </c>
      <c r="H159" s="181"/>
      <c r="I159" s="182"/>
      <c r="J159" s="183"/>
      <c r="K159" s="184"/>
      <c r="L159" s="185"/>
      <c r="M159" s="186"/>
      <c r="N159" s="186"/>
      <c r="O159" s="186"/>
      <c r="P159" s="186"/>
      <c r="Q159" s="186"/>
      <c r="R159" s="186"/>
      <c r="S159" s="187"/>
      <c r="T159" s="188"/>
      <c r="U159" s="189"/>
      <c r="V159" s="189"/>
      <c r="W159" s="189"/>
      <c r="X159" s="189"/>
      <c r="Y159" s="190"/>
      <c r="Z159" s="191"/>
      <c r="AA159" s="192"/>
      <c r="AB159" s="5">
        <f t="shared" si="95"/>
      </c>
      <c r="AC159" s="4">
        <f t="shared" si="96"/>
      </c>
      <c r="AF159" s="4">
        <f t="shared" si="97"/>
      </c>
    </row>
    <row r="160" spans="2:32" ht="21" customHeight="1">
      <c r="B160" s="149">
        <f t="shared" si="91"/>
        <v>0</v>
      </c>
      <c r="C160" s="149">
        <f t="shared" si="92"/>
        <v>0</v>
      </c>
      <c r="D160" s="149">
        <f t="shared" si="93"/>
        <v>0</v>
      </c>
      <c r="E160" s="149">
        <f t="shared" si="94"/>
        <v>0</v>
      </c>
      <c r="G160" s="180">
        <v>139</v>
      </c>
      <c r="H160" s="181"/>
      <c r="I160" s="182"/>
      <c r="J160" s="183"/>
      <c r="K160" s="184"/>
      <c r="L160" s="185"/>
      <c r="M160" s="186"/>
      <c r="N160" s="186"/>
      <c r="O160" s="186"/>
      <c r="P160" s="186"/>
      <c r="Q160" s="186"/>
      <c r="R160" s="186"/>
      <c r="S160" s="187"/>
      <c r="T160" s="188"/>
      <c r="U160" s="189"/>
      <c r="V160" s="189"/>
      <c r="W160" s="189"/>
      <c r="X160" s="189"/>
      <c r="Y160" s="190"/>
      <c r="Z160" s="191"/>
      <c r="AA160" s="192"/>
      <c r="AB160" s="5">
        <f t="shared" si="95"/>
      </c>
      <c r="AC160" s="4">
        <f t="shared" si="96"/>
      </c>
      <c r="AF160" s="4">
        <f t="shared" si="97"/>
      </c>
    </row>
    <row r="161" spans="2:32" ht="21" customHeight="1">
      <c r="B161" s="149">
        <f t="shared" si="91"/>
        <v>0</v>
      </c>
      <c r="C161" s="149">
        <f t="shared" si="92"/>
        <v>0</v>
      </c>
      <c r="D161" s="149">
        <f t="shared" si="93"/>
        <v>0</v>
      </c>
      <c r="E161" s="149">
        <f t="shared" si="94"/>
        <v>0</v>
      </c>
      <c r="G161" s="193">
        <v>140</v>
      </c>
      <c r="H161" s="194"/>
      <c r="I161" s="195"/>
      <c r="J161" s="196"/>
      <c r="K161" s="197"/>
      <c r="L161" s="198"/>
      <c r="M161" s="199"/>
      <c r="N161" s="199"/>
      <c r="O161" s="199"/>
      <c r="P161" s="199"/>
      <c r="Q161" s="199"/>
      <c r="R161" s="199"/>
      <c r="S161" s="200"/>
      <c r="T161" s="201"/>
      <c r="U161" s="202"/>
      <c r="V161" s="202"/>
      <c r="W161" s="202"/>
      <c r="X161" s="202"/>
      <c r="Y161" s="203"/>
      <c r="Z161" s="204"/>
      <c r="AA161" s="192"/>
      <c r="AB161" s="5">
        <f t="shared" si="95"/>
      </c>
      <c r="AC161" s="4">
        <f t="shared" si="96"/>
      </c>
      <c r="AF161" s="4">
        <f t="shared" si="97"/>
      </c>
    </row>
    <row r="162" spans="2:32" ht="21" customHeight="1">
      <c r="B162" s="149">
        <f t="shared" si="91"/>
        <v>0</v>
      </c>
      <c r="C162" s="149">
        <f t="shared" si="92"/>
        <v>0</v>
      </c>
      <c r="D162" s="149">
        <f t="shared" si="93"/>
        <v>0</v>
      </c>
      <c r="E162" s="149">
        <f t="shared" si="94"/>
        <v>0</v>
      </c>
      <c r="G162" s="167">
        <v>141</v>
      </c>
      <c r="H162" s="168"/>
      <c r="I162" s="169"/>
      <c r="J162" s="170"/>
      <c r="K162" s="171"/>
      <c r="L162" s="205"/>
      <c r="M162" s="173"/>
      <c r="N162" s="173"/>
      <c r="O162" s="173"/>
      <c r="P162" s="173"/>
      <c r="Q162" s="173"/>
      <c r="R162" s="173"/>
      <c r="S162" s="174"/>
      <c r="T162" s="175"/>
      <c r="U162" s="176"/>
      <c r="V162" s="176"/>
      <c r="W162" s="176"/>
      <c r="X162" s="176"/>
      <c r="Y162" s="206"/>
      <c r="Z162" s="207"/>
      <c r="AA162" s="192"/>
      <c r="AB162" s="5">
        <f t="shared" si="95"/>
      </c>
      <c r="AC162" s="4">
        <f t="shared" si="96"/>
      </c>
      <c r="AF162" s="4">
        <f t="shared" si="97"/>
      </c>
    </row>
    <row r="163" spans="2:32" ht="21" customHeight="1">
      <c r="B163" s="149">
        <f t="shared" si="91"/>
        <v>0</v>
      </c>
      <c r="C163" s="149">
        <f t="shared" si="92"/>
        <v>0</v>
      </c>
      <c r="D163" s="149">
        <f t="shared" si="93"/>
        <v>0</v>
      </c>
      <c r="E163" s="149">
        <f t="shared" si="94"/>
        <v>0</v>
      </c>
      <c r="G163" s="180">
        <v>142</v>
      </c>
      <c r="H163" s="181"/>
      <c r="I163" s="182"/>
      <c r="J163" s="183"/>
      <c r="K163" s="184"/>
      <c r="L163" s="185"/>
      <c r="M163" s="186"/>
      <c r="N163" s="186"/>
      <c r="O163" s="186"/>
      <c r="P163" s="186"/>
      <c r="Q163" s="186"/>
      <c r="R163" s="186"/>
      <c r="S163" s="187"/>
      <c r="T163" s="188"/>
      <c r="U163" s="189"/>
      <c r="V163" s="189"/>
      <c r="W163" s="189"/>
      <c r="X163" s="189"/>
      <c r="Y163" s="190"/>
      <c r="Z163" s="191"/>
      <c r="AA163" s="192"/>
      <c r="AB163" s="5">
        <f t="shared" si="95"/>
      </c>
      <c r="AC163" s="4">
        <f t="shared" si="96"/>
      </c>
      <c r="AF163" s="4">
        <f t="shared" si="97"/>
      </c>
    </row>
    <row r="164" spans="2:32" ht="21" customHeight="1">
      <c r="B164" s="149">
        <f t="shared" si="91"/>
        <v>0</v>
      </c>
      <c r="C164" s="149">
        <f t="shared" si="92"/>
        <v>0</v>
      </c>
      <c r="D164" s="149">
        <f t="shared" si="93"/>
        <v>0</v>
      </c>
      <c r="E164" s="149">
        <f t="shared" si="94"/>
        <v>0</v>
      </c>
      <c r="G164" s="180">
        <v>143</v>
      </c>
      <c r="H164" s="181"/>
      <c r="I164" s="182"/>
      <c r="J164" s="183"/>
      <c r="K164" s="184"/>
      <c r="L164" s="185"/>
      <c r="M164" s="186"/>
      <c r="N164" s="186"/>
      <c r="O164" s="186"/>
      <c r="P164" s="186"/>
      <c r="Q164" s="186"/>
      <c r="R164" s="186"/>
      <c r="S164" s="187"/>
      <c r="T164" s="188"/>
      <c r="U164" s="189"/>
      <c r="V164" s="189"/>
      <c r="W164" s="189"/>
      <c r="X164" s="189"/>
      <c r="Y164" s="190"/>
      <c r="Z164" s="191"/>
      <c r="AA164" s="192"/>
      <c r="AB164" s="5">
        <f t="shared" si="95"/>
      </c>
      <c r="AC164" s="4">
        <f t="shared" si="96"/>
      </c>
      <c r="AF164" s="4">
        <f t="shared" si="97"/>
      </c>
    </row>
    <row r="165" spans="2:32" ht="21" customHeight="1">
      <c r="B165" s="149">
        <f t="shared" si="91"/>
        <v>0</v>
      </c>
      <c r="C165" s="149">
        <f t="shared" si="92"/>
        <v>0</v>
      </c>
      <c r="D165" s="149">
        <f t="shared" si="93"/>
        <v>0</v>
      </c>
      <c r="E165" s="149">
        <f t="shared" si="94"/>
        <v>0</v>
      </c>
      <c r="G165" s="180">
        <v>144</v>
      </c>
      <c r="H165" s="181"/>
      <c r="I165" s="182"/>
      <c r="J165" s="183"/>
      <c r="K165" s="184"/>
      <c r="L165" s="185"/>
      <c r="M165" s="186"/>
      <c r="N165" s="186"/>
      <c r="O165" s="186"/>
      <c r="P165" s="186"/>
      <c r="Q165" s="186"/>
      <c r="R165" s="186"/>
      <c r="S165" s="187"/>
      <c r="T165" s="188"/>
      <c r="U165" s="189"/>
      <c r="V165" s="189"/>
      <c r="W165" s="189"/>
      <c r="X165" s="189"/>
      <c r="Y165" s="190"/>
      <c r="Z165" s="191"/>
      <c r="AA165" s="192"/>
      <c r="AB165" s="5">
        <f t="shared" si="95"/>
      </c>
      <c r="AC165" s="4">
        <f t="shared" si="96"/>
      </c>
      <c r="AF165" s="4">
        <f t="shared" si="97"/>
      </c>
    </row>
    <row r="166" spans="2:32" ht="21" customHeight="1">
      <c r="B166" s="149">
        <f aca="true" t="shared" si="98" ref="B166:B175">IF(I166="男",10,IF(I166="女",20,0))</f>
        <v>0</v>
      </c>
      <c r="C166" s="149">
        <f aca="true" t="shared" si="99" ref="C166:C175">IF(K166="○",200,IF(ISBLANK(J166),0,100))</f>
        <v>0</v>
      </c>
      <c r="D166" s="149">
        <f aca="true" t="shared" si="100" ref="D166:D175">IF(L166="○",1,IF(M166="○",2,IF(N166="○",3,IF(O166="○",4,IF(P166="○",5,IF(Q166="○",6,IF(R166="○",7,IF(S166="○",8,0))))))))</f>
        <v>0</v>
      </c>
      <c r="E166" s="149">
        <f aca="true" t="shared" si="101" ref="E166:E175">SUM(B166:D166)</f>
        <v>0</v>
      </c>
      <c r="G166" s="193">
        <v>145</v>
      </c>
      <c r="H166" s="194"/>
      <c r="I166" s="195"/>
      <c r="J166" s="196"/>
      <c r="K166" s="197"/>
      <c r="L166" s="198"/>
      <c r="M166" s="199"/>
      <c r="N166" s="199"/>
      <c r="O166" s="199"/>
      <c r="P166" s="199"/>
      <c r="Q166" s="199"/>
      <c r="R166" s="199"/>
      <c r="S166" s="200"/>
      <c r="T166" s="201"/>
      <c r="U166" s="202"/>
      <c r="V166" s="202"/>
      <c r="W166" s="202"/>
      <c r="X166" s="202"/>
      <c r="Y166" s="203"/>
      <c r="Z166" s="204"/>
      <c r="AA166" s="192"/>
      <c r="AB166" s="5">
        <f aca="true" t="shared" si="102" ref="AB166:AB175">IF(OR(AND(ISBLANK(H166),E166&gt;0),AND(NOT(ISBLANK(H166)),COUNTA(I166:S166)&lt;3)),"レ","")</f>
      </c>
      <c r="AC166" s="4">
        <f aca="true" t="shared" si="103" ref="AC166:AC175">IF(COUNTIF(L166:S166,"○")&gt;1,"区分の確認","")</f>
      </c>
      <c r="AF166" s="4">
        <f aca="true" t="shared" si="104" ref="AF166:AF175">IF(AND(NOT(ISBLANK(J166)),NOT(ISBLANK(K166))),"宿泊・日帰りの確認","")</f>
      </c>
    </row>
    <row r="167" spans="2:32" ht="21" customHeight="1">
      <c r="B167" s="149">
        <f t="shared" si="98"/>
        <v>0</v>
      </c>
      <c r="C167" s="149">
        <f t="shared" si="99"/>
        <v>0</v>
      </c>
      <c r="D167" s="149">
        <f t="shared" si="100"/>
        <v>0</v>
      </c>
      <c r="E167" s="149">
        <f t="shared" si="101"/>
        <v>0</v>
      </c>
      <c r="G167" s="167">
        <v>146</v>
      </c>
      <c r="H167" s="168"/>
      <c r="I167" s="169"/>
      <c r="J167" s="170"/>
      <c r="K167" s="171"/>
      <c r="L167" s="205"/>
      <c r="M167" s="173"/>
      <c r="N167" s="173"/>
      <c r="O167" s="173"/>
      <c r="P167" s="173"/>
      <c r="Q167" s="173"/>
      <c r="R167" s="173"/>
      <c r="S167" s="174"/>
      <c r="T167" s="175"/>
      <c r="U167" s="176"/>
      <c r="V167" s="176"/>
      <c r="W167" s="176"/>
      <c r="X167" s="176"/>
      <c r="Y167" s="206"/>
      <c r="Z167" s="207"/>
      <c r="AA167" s="192"/>
      <c r="AB167" s="5">
        <f t="shared" si="102"/>
      </c>
      <c r="AC167" s="4">
        <f t="shared" si="103"/>
      </c>
      <c r="AF167" s="4">
        <f t="shared" si="104"/>
      </c>
    </row>
    <row r="168" spans="2:32" ht="21" customHeight="1">
      <c r="B168" s="149">
        <f t="shared" si="98"/>
        <v>0</v>
      </c>
      <c r="C168" s="149">
        <f t="shared" si="99"/>
        <v>0</v>
      </c>
      <c r="D168" s="149">
        <f t="shared" si="100"/>
        <v>0</v>
      </c>
      <c r="E168" s="149">
        <f t="shared" si="101"/>
        <v>0</v>
      </c>
      <c r="G168" s="180">
        <v>147</v>
      </c>
      <c r="H168" s="181"/>
      <c r="I168" s="182"/>
      <c r="J168" s="183"/>
      <c r="K168" s="184"/>
      <c r="L168" s="185"/>
      <c r="M168" s="186"/>
      <c r="N168" s="186"/>
      <c r="O168" s="186"/>
      <c r="P168" s="186"/>
      <c r="Q168" s="186"/>
      <c r="R168" s="186"/>
      <c r="S168" s="187"/>
      <c r="T168" s="188"/>
      <c r="U168" s="189"/>
      <c r="V168" s="189"/>
      <c r="W168" s="189"/>
      <c r="X168" s="189"/>
      <c r="Y168" s="190"/>
      <c r="Z168" s="191"/>
      <c r="AA168" s="192"/>
      <c r="AB168" s="5">
        <f t="shared" si="102"/>
      </c>
      <c r="AC168" s="4">
        <f t="shared" si="103"/>
      </c>
      <c r="AF168" s="4">
        <f t="shared" si="104"/>
      </c>
    </row>
    <row r="169" spans="2:32" ht="21" customHeight="1">
      <c r="B169" s="149">
        <f t="shared" si="98"/>
        <v>0</v>
      </c>
      <c r="C169" s="149">
        <f t="shared" si="99"/>
        <v>0</v>
      </c>
      <c r="D169" s="149">
        <f t="shared" si="100"/>
        <v>0</v>
      </c>
      <c r="E169" s="149">
        <f t="shared" si="101"/>
        <v>0</v>
      </c>
      <c r="G169" s="180">
        <v>148</v>
      </c>
      <c r="H169" s="181"/>
      <c r="I169" s="182"/>
      <c r="J169" s="183"/>
      <c r="K169" s="184"/>
      <c r="L169" s="185"/>
      <c r="M169" s="186"/>
      <c r="N169" s="186"/>
      <c r="O169" s="186"/>
      <c r="P169" s="186"/>
      <c r="Q169" s="186"/>
      <c r="R169" s="186"/>
      <c r="S169" s="187"/>
      <c r="T169" s="188"/>
      <c r="U169" s="189"/>
      <c r="V169" s="189"/>
      <c r="W169" s="189"/>
      <c r="X169" s="189"/>
      <c r="Y169" s="190"/>
      <c r="Z169" s="191"/>
      <c r="AA169" s="192"/>
      <c r="AB169" s="5">
        <f t="shared" si="102"/>
      </c>
      <c r="AC169" s="4">
        <f t="shared" si="103"/>
      </c>
      <c r="AF169" s="4">
        <f t="shared" si="104"/>
      </c>
    </row>
    <row r="170" spans="2:32" ht="21" customHeight="1">
      <c r="B170" s="149">
        <f t="shared" si="98"/>
        <v>0</v>
      </c>
      <c r="C170" s="149">
        <f t="shared" si="99"/>
        <v>0</v>
      </c>
      <c r="D170" s="149">
        <f t="shared" si="100"/>
        <v>0</v>
      </c>
      <c r="E170" s="149">
        <f t="shared" si="101"/>
        <v>0</v>
      </c>
      <c r="G170" s="180">
        <v>149</v>
      </c>
      <c r="H170" s="181"/>
      <c r="I170" s="182"/>
      <c r="J170" s="183"/>
      <c r="K170" s="184"/>
      <c r="L170" s="185"/>
      <c r="M170" s="186"/>
      <c r="N170" s="186"/>
      <c r="O170" s="186"/>
      <c r="P170" s="186"/>
      <c r="Q170" s="186"/>
      <c r="R170" s="186"/>
      <c r="S170" s="187"/>
      <c r="T170" s="188"/>
      <c r="U170" s="189"/>
      <c r="V170" s="189"/>
      <c r="W170" s="189"/>
      <c r="X170" s="189"/>
      <c r="Y170" s="190"/>
      <c r="Z170" s="191"/>
      <c r="AA170" s="192"/>
      <c r="AB170" s="5">
        <f t="shared" si="102"/>
      </c>
      <c r="AC170" s="4">
        <f t="shared" si="103"/>
      </c>
      <c r="AF170" s="4">
        <f t="shared" si="104"/>
      </c>
    </row>
    <row r="171" spans="2:32" ht="21" customHeight="1">
      <c r="B171" s="149">
        <f t="shared" si="98"/>
        <v>0</v>
      </c>
      <c r="C171" s="149">
        <f t="shared" si="99"/>
        <v>0</v>
      </c>
      <c r="D171" s="149">
        <f t="shared" si="100"/>
        <v>0</v>
      </c>
      <c r="E171" s="149">
        <f t="shared" si="101"/>
        <v>0</v>
      </c>
      <c r="G171" s="193">
        <v>150</v>
      </c>
      <c r="H171" s="194"/>
      <c r="I171" s="195"/>
      <c r="J171" s="196"/>
      <c r="K171" s="197"/>
      <c r="L171" s="198"/>
      <c r="M171" s="199"/>
      <c r="N171" s="199"/>
      <c r="O171" s="199"/>
      <c r="P171" s="199"/>
      <c r="Q171" s="199"/>
      <c r="R171" s="199"/>
      <c r="S171" s="200"/>
      <c r="T171" s="201"/>
      <c r="U171" s="202"/>
      <c r="V171" s="202"/>
      <c r="W171" s="202"/>
      <c r="X171" s="202"/>
      <c r="Y171" s="203"/>
      <c r="Z171" s="204"/>
      <c r="AA171" s="192"/>
      <c r="AB171" s="5">
        <f t="shared" si="102"/>
      </c>
      <c r="AC171" s="4">
        <f t="shared" si="103"/>
      </c>
      <c r="AF171" s="4">
        <f t="shared" si="104"/>
      </c>
    </row>
    <row r="172" spans="2:32" ht="21" customHeight="1">
      <c r="B172" s="149">
        <f t="shared" si="98"/>
        <v>0</v>
      </c>
      <c r="C172" s="149">
        <f t="shared" si="99"/>
        <v>0</v>
      </c>
      <c r="D172" s="149">
        <f t="shared" si="100"/>
        <v>0</v>
      </c>
      <c r="E172" s="149">
        <f t="shared" si="101"/>
        <v>0</v>
      </c>
      <c r="G172" s="167">
        <v>151</v>
      </c>
      <c r="H172" s="168"/>
      <c r="I172" s="169"/>
      <c r="J172" s="170"/>
      <c r="K172" s="171"/>
      <c r="L172" s="205"/>
      <c r="M172" s="173"/>
      <c r="N172" s="173"/>
      <c r="O172" s="173"/>
      <c r="P172" s="173"/>
      <c r="Q172" s="173"/>
      <c r="R172" s="173"/>
      <c r="S172" s="174"/>
      <c r="T172" s="175"/>
      <c r="U172" s="176"/>
      <c r="V172" s="176"/>
      <c r="W172" s="176"/>
      <c r="X172" s="176"/>
      <c r="Y172" s="206"/>
      <c r="Z172" s="207"/>
      <c r="AA172" s="192"/>
      <c r="AB172" s="5">
        <f t="shared" si="102"/>
      </c>
      <c r="AC172" s="4">
        <f t="shared" si="103"/>
      </c>
      <c r="AF172" s="4">
        <f t="shared" si="104"/>
      </c>
    </row>
    <row r="173" spans="2:32" ht="21" customHeight="1">
      <c r="B173" s="149">
        <f t="shared" si="98"/>
        <v>0</v>
      </c>
      <c r="C173" s="149">
        <f t="shared" si="99"/>
        <v>0</v>
      </c>
      <c r="D173" s="149">
        <f t="shared" si="100"/>
        <v>0</v>
      </c>
      <c r="E173" s="149">
        <f t="shared" si="101"/>
        <v>0</v>
      </c>
      <c r="G173" s="180">
        <v>152</v>
      </c>
      <c r="H173" s="181"/>
      <c r="I173" s="182"/>
      <c r="J173" s="183"/>
      <c r="K173" s="184"/>
      <c r="L173" s="185"/>
      <c r="M173" s="186"/>
      <c r="N173" s="186"/>
      <c r="O173" s="186"/>
      <c r="P173" s="186"/>
      <c r="Q173" s="186"/>
      <c r="R173" s="186"/>
      <c r="S173" s="187"/>
      <c r="T173" s="188"/>
      <c r="U173" s="189"/>
      <c r="V173" s="189"/>
      <c r="W173" s="189"/>
      <c r="X173" s="189"/>
      <c r="Y173" s="190"/>
      <c r="Z173" s="191"/>
      <c r="AA173" s="192"/>
      <c r="AB173" s="5">
        <f t="shared" si="102"/>
      </c>
      <c r="AC173" s="4">
        <f t="shared" si="103"/>
      </c>
      <c r="AF173" s="4">
        <f t="shared" si="104"/>
      </c>
    </row>
    <row r="174" spans="2:32" ht="21" customHeight="1">
      <c r="B174" s="149">
        <f t="shared" si="98"/>
        <v>0</v>
      </c>
      <c r="C174" s="149">
        <f t="shared" si="99"/>
        <v>0</v>
      </c>
      <c r="D174" s="149">
        <f t="shared" si="100"/>
        <v>0</v>
      </c>
      <c r="E174" s="149">
        <f t="shared" si="101"/>
        <v>0</v>
      </c>
      <c r="G174" s="180">
        <v>153</v>
      </c>
      <c r="H174" s="181"/>
      <c r="I174" s="182"/>
      <c r="J174" s="183"/>
      <c r="K174" s="184"/>
      <c r="L174" s="185"/>
      <c r="M174" s="186"/>
      <c r="N174" s="186"/>
      <c r="O174" s="186"/>
      <c r="P174" s="186"/>
      <c r="Q174" s="186"/>
      <c r="R174" s="186"/>
      <c r="S174" s="187"/>
      <c r="T174" s="188"/>
      <c r="U174" s="189"/>
      <c r="V174" s="189"/>
      <c r="W174" s="189"/>
      <c r="X174" s="189"/>
      <c r="Y174" s="190"/>
      <c r="Z174" s="191"/>
      <c r="AA174" s="192"/>
      <c r="AB174" s="5">
        <f t="shared" si="102"/>
      </c>
      <c r="AC174" s="4">
        <f t="shared" si="103"/>
      </c>
      <c r="AF174" s="4">
        <f t="shared" si="104"/>
      </c>
    </row>
    <row r="175" spans="2:32" ht="21" customHeight="1">
      <c r="B175" s="149">
        <f t="shared" si="98"/>
        <v>0</v>
      </c>
      <c r="C175" s="149">
        <f t="shared" si="99"/>
        <v>0</v>
      </c>
      <c r="D175" s="149">
        <f t="shared" si="100"/>
        <v>0</v>
      </c>
      <c r="E175" s="149">
        <f t="shared" si="101"/>
        <v>0</v>
      </c>
      <c r="G175" s="180">
        <v>154</v>
      </c>
      <c r="H175" s="181"/>
      <c r="I175" s="182"/>
      <c r="J175" s="183"/>
      <c r="K175" s="184"/>
      <c r="L175" s="185"/>
      <c r="M175" s="186"/>
      <c r="N175" s="186"/>
      <c r="O175" s="186"/>
      <c r="P175" s="186"/>
      <c r="Q175" s="186"/>
      <c r="R175" s="186"/>
      <c r="S175" s="187"/>
      <c r="T175" s="188"/>
      <c r="U175" s="189"/>
      <c r="V175" s="189"/>
      <c r="W175" s="189"/>
      <c r="X175" s="189"/>
      <c r="Y175" s="190"/>
      <c r="Z175" s="191"/>
      <c r="AA175" s="192"/>
      <c r="AB175" s="5">
        <f t="shared" si="102"/>
      </c>
      <c r="AC175" s="4">
        <f t="shared" si="103"/>
      </c>
      <c r="AF175" s="4">
        <f t="shared" si="104"/>
      </c>
    </row>
    <row r="176" spans="2:32" ht="21" customHeight="1">
      <c r="B176" s="149">
        <f aca="true" t="shared" si="105" ref="B176:B185">IF(I176="男",10,IF(I176="女",20,0))</f>
        <v>0</v>
      </c>
      <c r="C176" s="149">
        <f aca="true" t="shared" si="106" ref="C176:C185">IF(K176="○",200,IF(ISBLANK(J176),0,100))</f>
        <v>0</v>
      </c>
      <c r="D176" s="149">
        <f aca="true" t="shared" si="107" ref="D176:D185">IF(L176="○",1,IF(M176="○",2,IF(N176="○",3,IF(O176="○",4,IF(P176="○",5,IF(Q176="○",6,IF(R176="○",7,IF(S176="○",8,0))))))))</f>
        <v>0</v>
      </c>
      <c r="E176" s="149">
        <f aca="true" t="shared" si="108" ref="E176:E185">SUM(B176:D176)</f>
        <v>0</v>
      </c>
      <c r="G176" s="193">
        <v>155</v>
      </c>
      <c r="H176" s="194"/>
      <c r="I176" s="195"/>
      <c r="J176" s="196"/>
      <c r="K176" s="197"/>
      <c r="L176" s="198"/>
      <c r="M176" s="199"/>
      <c r="N176" s="199"/>
      <c r="O176" s="199"/>
      <c r="P176" s="199"/>
      <c r="Q176" s="199"/>
      <c r="R176" s="199"/>
      <c r="S176" s="200"/>
      <c r="T176" s="201"/>
      <c r="U176" s="202"/>
      <c r="V176" s="202"/>
      <c r="W176" s="202"/>
      <c r="X176" s="202"/>
      <c r="Y176" s="203"/>
      <c r="Z176" s="204"/>
      <c r="AA176" s="192"/>
      <c r="AB176" s="5">
        <f aca="true" t="shared" si="109" ref="AB176:AB185">IF(OR(AND(ISBLANK(H176),E176&gt;0),AND(NOT(ISBLANK(H176)),COUNTA(I176:S176)&lt;3)),"レ","")</f>
      </c>
      <c r="AC176" s="4">
        <f aca="true" t="shared" si="110" ref="AC176:AC185">IF(COUNTIF(L176:S176,"○")&gt;1,"区分の確認","")</f>
      </c>
      <c r="AF176" s="4">
        <f aca="true" t="shared" si="111" ref="AF176:AF185">IF(AND(NOT(ISBLANK(J176)),NOT(ISBLANK(K176))),"宿泊・日帰りの確認","")</f>
      </c>
    </row>
    <row r="177" spans="2:32" ht="21" customHeight="1">
      <c r="B177" s="149">
        <f t="shared" si="105"/>
        <v>0</v>
      </c>
      <c r="C177" s="149">
        <f t="shared" si="106"/>
        <v>0</v>
      </c>
      <c r="D177" s="149">
        <f t="shared" si="107"/>
        <v>0</v>
      </c>
      <c r="E177" s="149">
        <f t="shared" si="108"/>
        <v>0</v>
      </c>
      <c r="G177" s="167">
        <v>156</v>
      </c>
      <c r="H177" s="168"/>
      <c r="I177" s="169"/>
      <c r="J177" s="170"/>
      <c r="K177" s="171"/>
      <c r="L177" s="205"/>
      <c r="M177" s="173"/>
      <c r="N177" s="173"/>
      <c r="O177" s="173"/>
      <c r="P177" s="173"/>
      <c r="Q177" s="173"/>
      <c r="R177" s="173"/>
      <c r="S177" s="174"/>
      <c r="T177" s="175"/>
      <c r="U177" s="176"/>
      <c r="V177" s="176"/>
      <c r="W177" s="176"/>
      <c r="X177" s="176"/>
      <c r="Y177" s="206"/>
      <c r="Z177" s="207"/>
      <c r="AA177" s="192"/>
      <c r="AB177" s="5">
        <f t="shared" si="109"/>
      </c>
      <c r="AC177" s="4">
        <f t="shared" si="110"/>
      </c>
      <c r="AF177" s="4">
        <f t="shared" si="111"/>
      </c>
    </row>
    <row r="178" spans="2:32" ht="21" customHeight="1">
      <c r="B178" s="149">
        <f t="shared" si="105"/>
        <v>0</v>
      </c>
      <c r="C178" s="149">
        <f t="shared" si="106"/>
        <v>0</v>
      </c>
      <c r="D178" s="149">
        <f t="shared" si="107"/>
        <v>0</v>
      </c>
      <c r="E178" s="149">
        <f t="shared" si="108"/>
        <v>0</v>
      </c>
      <c r="G178" s="180">
        <v>157</v>
      </c>
      <c r="H178" s="181"/>
      <c r="I178" s="182"/>
      <c r="J178" s="183"/>
      <c r="K178" s="184"/>
      <c r="L178" s="185"/>
      <c r="M178" s="186"/>
      <c r="N178" s="186"/>
      <c r="O178" s="186"/>
      <c r="P178" s="186"/>
      <c r="Q178" s="186"/>
      <c r="R178" s="186"/>
      <c r="S178" s="187"/>
      <c r="T178" s="188"/>
      <c r="U178" s="189"/>
      <c r="V178" s="189"/>
      <c r="W178" s="189"/>
      <c r="X178" s="189"/>
      <c r="Y178" s="190"/>
      <c r="Z178" s="191"/>
      <c r="AA178" s="192"/>
      <c r="AB178" s="5">
        <f t="shared" si="109"/>
      </c>
      <c r="AC178" s="4">
        <f t="shared" si="110"/>
      </c>
      <c r="AF178" s="4">
        <f t="shared" si="111"/>
      </c>
    </row>
    <row r="179" spans="2:32" ht="21" customHeight="1">
      <c r="B179" s="149">
        <f t="shared" si="105"/>
        <v>0</v>
      </c>
      <c r="C179" s="149">
        <f t="shared" si="106"/>
        <v>0</v>
      </c>
      <c r="D179" s="149">
        <f t="shared" si="107"/>
        <v>0</v>
      </c>
      <c r="E179" s="149">
        <f t="shared" si="108"/>
        <v>0</v>
      </c>
      <c r="G179" s="180">
        <v>158</v>
      </c>
      <c r="H179" s="181"/>
      <c r="I179" s="182"/>
      <c r="J179" s="183"/>
      <c r="K179" s="184"/>
      <c r="L179" s="185"/>
      <c r="M179" s="186"/>
      <c r="N179" s="186"/>
      <c r="O179" s="186"/>
      <c r="P179" s="186"/>
      <c r="Q179" s="186"/>
      <c r="R179" s="186"/>
      <c r="S179" s="187"/>
      <c r="T179" s="188"/>
      <c r="U179" s="189"/>
      <c r="V179" s="189"/>
      <c r="W179" s="189"/>
      <c r="X179" s="189"/>
      <c r="Y179" s="190"/>
      <c r="Z179" s="191"/>
      <c r="AA179" s="192"/>
      <c r="AB179" s="5">
        <f t="shared" si="109"/>
      </c>
      <c r="AC179" s="4">
        <f t="shared" si="110"/>
      </c>
      <c r="AF179" s="4">
        <f t="shared" si="111"/>
      </c>
    </row>
    <row r="180" spans="2:32" ht="21" customHeight="1">
      <c r="B180" s="149">
        <f t="shared" si="105"/>
        <v>0</v>
      </c>
      <c r="C180" s="149">
        <f t="shared" si="106"/>
        <v>0</v>
      </c>
      <c r="D180" s="149">
        <f t="shared" si="107"/>
        <v>0</v>
      </c>
      <c r="E180" s="149">
        <f t="shared" si="108"/>
        <v>0</v>
      </c>
      <c r="G180" s="180">
        <v>159</v>
      </c>
      <c r="H180" s="181"/>
      <c r="I180" s="182"/>
      <c r="J180" s="183"/>
      <c r="K180" s="184"/>
      <c r="L180" s="185"/>
      <c r="M180" s="186"/>
      <c r="N180" s="186"/>
      <c r="O180" s="186"/>
      <c r="P180" s="186"/>
      <c r="Q180" s="186"/>
      <c r="R180" s="186"/>
      <c r="S180" s="187"/>
      <c r="T180" s="188"/>
      <c r="U180" s="189"/>
      <c r="V180" s="189"/>
      <c r="W180" s="189"/>
      <c r="X180" s="189"/>
      <c r="Y180" s="190"/>
      <c r="Z180" s="191"/>
      <c r="AA180" s="192"/>
      <c r="AB180" s="5">
        <f t="shared" si="109"/>
      </c>
      <c r="AC180" s="4">
        <f t="shared" si="110"/>
      </c>
      <c r="AF180" s="4">
        <f t="shared" si="111"/>
      </c>
    </row>
    <row r="181" spans="2:32" ht="21" customHeight="1">
      <c r="B181" s="149">
        <f t="shared" si="105"/>
        <v>0</v>
      </c>
      <c r="C181" s="149">
        <f t="shared" si="106"/>
        <v>0</v>
      </c>
      <c r="D181" s="149">
        <f t="shared" si="107"/>
        <v>0</v>
      </c>
      <c r="E181" s="149">
        <f t="shared" si="108"/>
        <v>0</v>
      </c>
      <c r="G181" s="193">
        <v>160</v>
      </c>
      <c r="H181" s="194"/>
      <c r="I181" s="195"/>
      <c r="J181" s="196"/>
      <c r="K181" s="197"/>
      <c r="L181" s="198"/>
      <c r="M181" s="199"/>
      <c r="N181" s="199"/>
      <c r="O181" s="199"/>
      <c r="P181" s="199"/>
      <c r="Q181" s="199"/>
      <c r="R181" s="199"/>
      <c r="S181" s="200"/>
      <c r="T181" s="201"/>
      <c r="U181" s="202"/>
      <c r="V181" s="202"/>
      <c r="W181" s="202"/>
      <c r="X181" s="202"/>
      <c r="Y181" s="203"/>
      <c r="Z181" s="204"/>
      <c r="AA181" s="192"/>
      <c r="AB181" s="5">
        <f t="shared" si="109"/>
      </c>
      <c r="AC181" s="4">
        <f t="shared" si="110"/>
      </c>
      <c r="AF181" s="4">
        <f t="shared" si="111"/>
      </c>
    </row>
    <row r="182" spans="2:32" ht="21" customHeight="1">
      <c r="B182" s="149">
        <f t="shared" si="105"/>
        <v>0</v>
      </c>
      <c r="C182" s="149">
        <f t="shared" si="106"/>
        <v>0</v>
      </c>
      <c r="D182" s="149">
        <f t="shared" si="107"/>
        <v>0</v>
      </c>
      <c r="E182" s="149">
        <f t="shared" si="108"/>
        <v>0</v>
      </c>
      <c r="G182" s="167">
        <v>161</v>
      </c>
      <c r="H182" s="168"/>
      <c r="I182" s="169"/>
      <c r="J182" s="170"/>
      <c r="K182" s="171"/>
      <c r="L182" s="205"/>
      <c r="M182" s="173"/>
      <c r="N182" s="173"/>
      <c r="O182" s="173"/>
      <c r="P182" s="173"/>
      <c r="Q182" s="173"/>
      <c r="R182" s="173"/>
      <c r="S182" s="174"/>
      <c r="T182" s="175"/>
      <c r="U182" s="176"/>
      <c r="V182" s="176"/>
      <c r="W182" s="176"/>
      <c r="X182" s="176"/>
      <c r="Y182" s="206"/>
      <c r="Z182" s="207"/>
      <c r="AA182" s="192"/>
      <c r="AB182" s="5">
        <f t="shared" si="109"/>
      </c>
      <c r="AC182" s="4">
        <f t="shared" si="110"/>
      </c>
      <c r="AF182" s="4">
        <f t="shared" si="111"/>
      </c>
    </row>
    <row r="183" spans="2:32" ht="21" customHeight="1">
      <c r="B183" s="149">
        <f t="shared" si="105"/>
        <v>0</v>
      </c>
      <c r="C183" s="149">
        <f t="shared" si="106"/>
        <v>0</v>
      </c>
      <c r="D183" s="149">
        <f t="shared" si="107"/>
        <v>0</v>
      </c>
      <c r="E183" s="149">
        <f t="shared" si="108"/>
        <v>0</v>
      </c>
      <c r="G183" s="180">
        <v>162</v>
      </c>
      <c r="H183" s="181"/>
      <c r="I183" s="182"/>
      <c r="J183" s="183"/>
      <c r="K183" s="184"/>
      <c r="L183" s="185"/>
      <c r="M183" s="186"/>
      <c r="N183" s="186"/>
      <c r="O183" s="186"/>
      <c r="P183" s="186"/>
      <c r="Q183" s="186"/>
      <c r="R183" s="186"/>
      <c r="S183" s="187"/>
      <c r="T183" s="188"/>
      <c r="U183" s="189"/>
      <c r="V183" s="189"/>
      <c r="W183" s="189"/>
      <c r="X183" s="189"/>
      <c r="Y183" s="190"/>
      <c r="Z183" s="191"/>
      <c r="AA183" s="192"/>
      <c r="AB183" s="5">
        <f t="shared" si="109"/>
      </c>
      <c r="AC183" s="4">
        <f t="shared" si="110"/>
      </c>
      <c r="AF183" s="4">
        <f t="shared" si="111"/>
      </c>
    </row>
    <row r="184" spans="2:32" ht="21" customHeight="1">
      <c r="B184" s="149">
        <f t="shared" si="105"/>
        <v>0</v>
      </c>
      <c r="C184" s="149">
        <f t="shared" si="106"/>
        <v>0</v>
      </c>
      <c r="D184" s="149">
        <f t="shared" si="107"/>
        <v>0</v>
      </c>
      <c r="E184" s="149">
        <f t="shared" si="108"/>
        <v>0</v>
      </c>
      <c r="G184" s="180">
        <v>163</v>
      </c>
      <c r="H184" s="181"/>
      <c r="I184" s="182"/>
      <c r="J184" s="183"/>
      <c r="K184" s="184"/>
      <c r="L184" s="185"/>
      <c r="M184" s="186"/>
      <c r="N184" s="186"/>
      <c r="O184" s="186"/>
      <c r="P184" s="186"/>
      <c r="Q184" s="186"/>
      <c r="R184" s="186"/>
      <c r="S184" s="187"/>
      <c r="T184" s="188"/>
      <c r="U184" s="189"/>
      <c r="V184" s="189"/>
      <c r="W184" s="189"/>
      <c r="X184" s="189"/>
      <c r="Y184" s="190"/>
      <c r="Z184" s="191"/>
      <c r="AA184" s="192"/>
      <c r="AB184" s="5">
        <f t="shared" si="109"/>
      </c>
      <c r="AC184" s="4">
        <f t="shared" si="110"/>
      </c>
      <c r="AF184" s="4">
        <f t="shared" si="111"/>
      </c>
    </row>
    <row r="185" spans="2:32" ht="21" customHeight="1">
      <c r="B185" s="149">
        <f t="shared" si="105"/>
        <v>0</v>
      </c>
      <c r="C185" s="149">
        <f t="shared" si="106"/>
        <v>0</v>
      </c>
      <c r="D185" s="149">
        <f t="shared" si="107"/>
        <v>0</v>
      </c>
      <c r="E185" s="149">
        <f t="shared" si="108"/>
        <v>0</v>
      </c>
      <c r="G185" s="180">
        <v>164</v>
      </c>
      <c r="H185" s="181"/>
      <c r="I185" s="182"/>
      <c r="J185" s="183"/>
      <c r="K185" s="184"/>
      <c r="L185" s="185"/>
      <c r="M185" s="186"/>
      <c r="N185" s="186"/>
      <c r="O185" s="186"/>
      <c r="P185" s="186"/>
      <c r="Q185" s="186"/>
      <c r="R185" s="186"/>
      <c r="S185" s="187"/>
      <c r="T185" s="188"/>
      <c r="U185" s="189"/>
      <c r="V185" s="189"/>
      <c r="W185" s="189"/>
      <c r="X185" s="189"/>
      <c r="Y185" s="190"/>
      <c r="Z185" s="191"/>
      <c r="AA185" s="192"/>
      <c r="AB185" s="5">
        <f t="shared" si="109"/>
      </c>
      <c r="AC185" s="4">
        <f t="shared" si="110"/>
      </c>
      <c r="AF185" s="4">
        <f t="shared" si="111"/>
      </c>
    </row>
    <row r="186" spans="2:32" ht="21" customHeight="1">
      <c r="B186" s="149">
        <f aca="true" t="shared" si="112" ref="B186:B197">IF(I186="男",10,IF(I186="女",20,0))</f>
        <v>0</v>
      </c>
      <c r="C186" s="149">
        <f aca="true" t="shared" si="113" ref="C186:C197">IF(K186="○",200,IF(ISBLANK(J186),0,100))</f>
        <v>0</v>
      </c>
      <c r="D186" s="149">
        <f aca="true" t="shared" si="114" ref="D186:D197">IF(L186="○",1,IF(M186="○",2,IF(N186="○",3,IF(O186="○",4,IF(P186="○",5,IF(Q186="○",6,IF(R186="○",7,IF(S186="○",8,0))))))))</f>
        <v>0</v>
      </c>
      <c r="E186" s="149">
        <f aca="true" t="shared" si="115" ref="E186:E197">SUM(B186:D186)</f>
        <v>0</v>
      </c>
      <c r="G186" s="208">
        <v>165</v>
      </c>
      <c r="H186" s="209"/>
      <c r="I186" s="210"/>
      <c r="J186" s="211"/>
      <c r="K186" s="212"/>
      <c r="L186" s="213"/>
      <c r="M186" s="214"/>
      <c r="N186" s="214"/>
      <c r="O186" s="214"/>
      <c r="P186" s="214"/>
      <c r="Q186" s="214"/>
      <c r="R186" s="214"/>
      <c r="S186" s="215"/>
      <c r="T186" s="216"/>
      <c r="U186" s="217"/>
      <c r="V186" s="217"/>
      <c r="W186" s="217"/>
      <c r="X186" s="217"/>
      <c r="Y186" s="218"/>
      <c r="Z186" s="219"/>
      <c r="AA186" s="192"/>
      <c r="AB186" s="5">
        <f aca="true" t="shared" si="116" ref="AB186:AB197">IF(OR(AND(ISBLANK(H186),E186&gt;0),AND(NOT(ISBLANK(H186)),COUNTA(I186:S186)&lt;3)),"レ","")</f>
      </c>
      <c r="AC186" s="4">
        <f aca="true" t="shared" si="117" ref="AC186:AC197">IF(COUNTIF(L186:S186,"○")&gt;1,"区分の確認","")</f>
      </c>
      <c r="AF186" s="4">
        <f aca="true" t="shared" si="118" ref="AF186:AF197">IF(AND(NOT(ISBLANK(J186)),NOT(ISBLANK(K186))),"宿泊・日帰りの確認","")</f>
      </c>
    </row>
    <row r="187" spans="2:32" ht="21" customHeight="1">
      <c r="B187" s="149">
        <f t="shared" si="112"/>
        <v>0</v>
      </c>
      <c r="C187" s="149">
        <f t="shared" si="113"/>
        <v>0</v>
      </c>
      <c r="D187" s="149">
        <f t="shared" si="114"/>
        <v>0</v>
      </c>
      <c r="E187" s="149">
        <f t="shared" si="115"/>
        <v>0</v>
      </c>
      <c r="G187" s="220">
        <v>166</v>
      </c>
      <c r="H187" s="221"/>
      <c r="I187" s="222"/>
      <c r="J187" s="223"/>
      <c r="K187" s="224"/>
      <c r="L187" s="225"/>
      <c r="M187" s="226"/>
      <c r="N187" s="226"/>
      <c r="O187" s="226"/>
      <c r="P187" s="226"/>
      <c r="Q187" s="226"/>
      <c r="R187" s="226"/>
      <c r="S187" s="227"/>
      <c r="T187" s="228"/>
      <c r="U187" s="229"/>
      <c r="V187" s="229"/>
      <c r="W187" s="229"/>
      <c r="X187" s="229"/>
      <c r="Y187" s="177"/>
      <c r="Z187" s="230"/>
      <c r="AA187" s="192"/>
      <c r="AB187" s="5">
        <f t="shared" si="116"/>
      </c>
      <c r="AC187" s="4">
        <f t="shared" si="117"/>
      </c>
      <c r="AF187" s="4">
        <f t="shared" si="118"/>
      </c>
    </row>
    <row r="188" spans="2:32" ht="21" customHeight="1">
      <c r="B188" s="149">
        <f t="shared" si="112"/>
        <v>0</v>
      </c>
      <c r="C188" s="149">
        <f t="shared" si="113"/>
        <v>0</v>
      </c>
      <c r="D188" s="149">
        <f t="shared" si="114"/>
        <v>0</v>
      </c>
      <c r="E188" s="149">
        <f t="shared" si="115"/>
        <v>0</v>
      </c>
      <c r="G188" s="180">
        <v>167</v>
      </c>
      <c r="H188" s="181"/>
      <c r="I188" s="182"/>
      <c r="J188" s="183"/>
      <c r="K188" s="184"/>
      <c r="L188" s="185"/>
      <c r="M188" s="186"/>
      <c r="N188" s="186"/>
      <c r="O188" s="186"/>
      <c r="P188" s="186"/>
      <c r="Q188" s="186"/>
      <c r="R188" s="186"/>
      <c r="S188" s="187"/>
      <c r="T188" s="188"/>
      <c r="U188" s="189"/>
      <c r="V188" s="189"/>
      <c r="W188" s="189"/>
      <c r="X188" s="189"/>
      <c r="Y188" s="190"/>
      <c r="Z188" s="191"/>
      <c r="AA188" s="192"/>
      <c r="AB188" s="5">
        <f t="shared" si="116"/>
      </c>
      <c r="AC188" s="4">
        <f t="shared" si="117"/>
      </c>
      <c r="AF188" s="4">
        <f t="shared" si="118"/>
      </c>
    </row>
    <row r="189" spans="2:32" ht="21" customHeight="1">
      <c r="B189" s="149">
        <f t="shared" si="112"/>
        <v>0</v>
      </c>
      <c r="C189" s="149">
        <f t="shared" si="113"/>
        <v>0</v>
      </c>
      <c r="D189" s="149">
        <f t="shared" si="114"/>
        <v>0</v>
      </c>
      <c r="E189" s="149">
        <f t="shared" si="115"/>
        <v>0</v>
      </c>
      <c r="G189" s="180">
        <v>168</v>
      </c>
      <c r="H189" s="181"/>
      <c r="I189" s="182"/>
      <c r="J189" s="183"/>
      <c r="K189" s="184"/>
      <c r="L189" s="185"/>
      <c r="M189" s="186"/>
      <c r="N189" s="186"/>
      <c r="O189" s="186"/>
      <c r="P189" s="186"/>
      <c r="Q189" s="186"/>
      <c r="R189" s="186"/>
      <c r="S189" s="187"/>
      <c r="T189" s="188"/>
      <c r="U189" s="189"/>
      <c r="V189" s="189"/>
      <c r="W189" s="189"/>
      <c r="X189" s="189"/>
      <c r="Y189" s="190"/>
      <c r="Z189" s="191"/>
      <c r="AA189" s="192"/>
      <c r="AB189" s="5">
        <f t="shared" si="116"/>
      </c>
      <c r="AC189" s="4">
        <f t="shared" si="117"/>
      </c>
      <c r="AF189" s="4">
        <f t="shared" si="118"/>
      </c>
    </row>
    <row r="190" spans="2:32" ht="21" customHeight="1">
      <c r="B190" s="149">
        <f t="shared" si="112"/>
        <v>0</v>
      </c>
      <c r="C190" s="149">
        <f t="shared" si="113"/>
        <v>0</v>
      </c>
      <c r="D190" s="149">
        <f t="shared" si="114"/>
        <v>0</v>
      </c>
      <c r="E190" s="149">
        <f t="shared" si="115"/>
        <v>0</v>
      </c>
      <c r="G190" s="180">
        <v>169</v>
      </c>
      <c r="H190" s="181"/>
      <c r="I190" s="182"/>
      <c r="J190" s="183"/>
      <c r="K190" s="184"/>
      <c r="L190" s="185"/>
      <c r="M190" s="186"/>
      <c r="N190" s="186"/>
      <c r="O190" s="186"/>
      <c r="P190" s="186"/>
      <c r="Q190" s="186"/>
      <c r="R190" s="186"/>
      <c r="S190" s="187"/>
      <c r="T190" s="188"/>
      <c r="U190" s="189"/>
      <c r="V190" s="189"/>
      <c r="W190" s="189"/>
      <c r="X190" s="189"/>
      <c r="Y190" s="190"/>
      <c r="Z190" s="191"/>
      <c r="AA190" s="192"/>
      <c r="AB190" s="5">
        <f t="shared" si="116"/>
      </c>
      <c r="AC190" s="4">
        <f t="shared" si="117"/>
      </c>
      <c r="AF190" s="4">
        <f t="shared" si="118"/>
      </c>
    </row>
    <row r="191" spans="2:32" ht="21" customHeight="1">
      <c r="B191" s="149">
        <f t="shared" si="112"/>
        <v>0</v>
      </c>
      <c r="C191" s="149">
        <f t="shared" si="113"/>
        <v>0</v>
      </c>
      <c r="D191" s="149">
        <f t="shared" si="114"/>
        <v>0</v>
      </c>
      <c r="E191" s="149">
        <f t="shared" si="115"/>
        <v>0</v>
      </c>
      <c r="G191" s="193">
        <v>170</v>
      </c>
      <c r="H191" s="194"/>
      <c r="I191" s="195"/>
      <c r="J191" s="196"/>
      <c r="K191" s="197"/>
      <c r="L191" s="198"/>
      <c r="M191" s="199"/>
      <c r="N191" s="199"/>
      <c r="O191" s="199"/>
      <c r="P191" s="199"/>
      <c r="Q191" s="199"/>
      <c r="R191" s="199"/>
      <c r="S191" s="200"/>
      <c r="T191" s="201"/>
      <c r="U191" s="202"/>
      <c r="V191" s="202"/>
      <c r="W191" s="202"/>
      <c r="X191" s="202"/>
      <c r="Y191" s="203"/>
      <c r="Z191" s="204"/>
      <c r="AA191" s="192"/>
      <c r="AB191" s="5">
        <f t="shared" si="116"/>
      </c>
      <c r="AC191" s="4">
        <f t="shared" si="117"/>
      </c>
      <c r="AF191" s="4">
        <f t="shared" si="118"/>
      </c>
    </row>
    <row r="192" spans="2:32" ht="21" customHeight="1">
      <c r="B192" s="149">
        <f t="shared" si="112"/>
        <v>0</v>
      </c>
      <c r="C192" s="149">
        <f t="shared" si="113"/>
        <v>0</v>
      </c>
      <c r="D192" s="149">
        <f t="shared" si="114"/>
        <v>0</v>
      </c>
      <c r="E192" s="149">
        <f t="shared" si="115"/>
        <v>0</v>
      </c>
      <c r="G192" s="167">
        <v>171</v>
      </c>
      <c r="H192" s="168"/>
      <c r="I192" s="169"/>
      <c r="J192" s="170"/>
      <c r="K192" s="171"/>
      <c r="L192" s="205"/>
      <c r="M192" s="173"/>
      <c r="N192" s="173"/>
      <c r="O192" s="173"/>
      <c r="P192" s="173"/>
      <c r="Q192" s="173"/>
      <c r="R192" s="173"/>
      <c r="S192" s="174"/>
      <c r="T192" s="175"/>
      <c r="U192" s="176"/>
      <c r="V192" s="176"/>
      <c r="W192" s="176"/>
      <c r="X192" s="176"/>
      <c r="Y192" s="206"/>
      <c r="Z192" s="207"/>
      <c r="AA192" s="192"/>
      <c r="AB192" s="5">
        <f t="shared" si="116"/>
      </c>
      <c r="AC192" s="4">
        <f t="shared" si="117"/>
      </c>
      <c r="AF192" s="4">
        <f t="shared" si="118"/>
      </c>
    </row>
    <row r="193" spans="2:32" ht="21" customHeight="1">
      <c r="B193" s="149">
        <f t="shared" si="112"/>
        <v>0</v>
      </c>
      <c r="C193" s="149">
        <f t="shared" si="113"/>
        <v>0</v>
      </c>
      <c r="D193" s="149">
        <f t="shared" si="114"/>
        <v>0</v>
      </c>
      <c r="E193" s="149">
        <f t="shared" si="115"/>
        <v>0</v>
      </c>
      <c r="G193" s="180">
        <v>172</v>
      </c>
      <c r="H193" s="181"/>
      <c r="I193" s="182"/>
      <c r="J193" s="183"/>
      <c r="K193" s="184"/>
      <c r="L193" s="185"/>
      <c r="M193" s="186"/>
      <c r="N193" s="186"/>
      <c r="O193" s="186"/>
      <c r="P193" s="186"/>
      <c r="Q193" s="186"/>
      <c r="R193" s="186"/>
      <c r="S193" s="187"/>
      <c r="T193" s="188"/>
      <c r="U193" s="189"/>
      <c r="V193" s="189"/>
      <c r="W193" s="189"/>
      <c r="X193" s="189"/>
      <c r="Y193" s="190"/>
      <c r="Z193" s="191"/>
      <c r="AA193" s="192"/>
      <c r="AB193" s="5">
        <f t="shared" si="116"/>
      </c>
      <c r="AC193" s="4">
        <f t="shared" si="117"/>
      </c>
      <c r="AF193" s="4">
        <f t="shared" si="118"/>
      </c>
    </row>
    <row r="194" spans="2:32" ht="21" customHeight="1">
      <c r="B194" s="149">
        <f t="shared" si="112"/>
        <v>0</v>
      </c>
      <c r="C194" s="149">
        <f t="shared" si="113"/>
        <v>0</v>
      </c>
      <c r="D194" s="149">
        <f t="shared" si="114"/>
        <v>0</v>
      </c>
      <c r="E194" s="149">
        <f t="shared" si="115"/>
        <v>0</v>
      </c>
      <c r="G194" s="180">
        <v>173</v>
      </c>
      <c r="H194" s="181"/>
      <c r="I194" s="182"/>
      <c r="J194" s="183"/>
      <c r="K194" s="184"/>
      <c r="L194" s="185"/>
      <c r="M194" s="186"/>
      <c r="N194" s="186"/>
      <c r="O194" s="186"/>
      <c r="P194" s="186"/>
      <c r="Q194" s="186"/>
      <c r="R194" s="186"/>
      <c r="S194" s="187"/>
      <c r="T194" s="188"/>
      <c r="U194" s="189"/>
      <c r="V194" s="189"/>
      <c r="W194" s="189"/>
      <c r="X194" s="189"/>
      <c r="Y194" s="190"/>
      <c r="Z194" s="191"/>
      <c r="AA194" s="192"/>
      <c r="AB194" s="5">
        <f t="shared" si="116"/>
      </c>
      <c r="AC194" s="4">
        <f t="shared" si="117"/>
      </c>
      <c r="AF194" s="4">
        <f t="shared" si="118"/>
      </c>
    </row>
    <row r="195" spans="2:32" ht="21" customHeight="1">
      <c r="B195" s="149">
        <f t="shared" si="112"/>
        <v>0</v>
      </c>
      <c r="C195" s="149">
        <f t="shared" si="113"/>
        <v>0</v>
      </c>
      <c r="D195" s="149">
        <f t="shared" si="114"/>
        <v>0</v>
      </c>
      <c r="E195" s="149">
        <f t="shared" si="115"/>
        <v>0</v>
      </c>
      <c r="G195" s="180">
        <v>174</v>
      </c>
      <c r="H195" s="181"/>
      <c r="I195" s="182"/>
      <c r="J195" s="183"/>
      <c r="K195" s="184"/>
      <c r="L195" s="185"/>
      <c r="M195" s="186"/>
      <c r="N195" s="186"/>
      <c r="O195" s="186"/>
      <c r="P195" s="186"/>
      <c r="Q195" s="186"/>
      <c r="R195" s="186"/>
      <c r="S195" s="187"/>
      <c r="T195" s="188"/>
      <c r="U195" s="189"/>
      <c r="V195" s="189"/>
      <c r="W195" s="189"/>
      <c r="X195" s="189"/>
      <c r="Y195" s="190"/>
      <c r="Z195" s="191"/>
      <c r="AA195" s="192"/>
      <c r="AB195" s="5">
        <f t="shared" si="116"/>
      </c>
      <c r="AC195" s="4">
        <f t="shared" si="117"/>
      </c>
      <c r="AF195" s="4">
        <f t="shared" si="118"/>
      </c>
    </row>
    <row r="196" spans="2:32" ht="21" customHeight="1">
      <c r="B196" s="149">
        <f t="shared" si="112"/>
        <v>0</v>
      </c>
      <c r="C196" s="149">
        <f t="shared" si="113"/>
        <v>0</v>
      </c>
      <c r="D196" s="149">
        <f t="shared" si="114"/>
        <v>0</v>
      </c>
      <c r="E196" s="149">
        <f t="shared" si="115"/>
        <v>0</v>
      </c>
      <c r="G196" s="193">
        <v>175</v>
      </c>
      <c r="H196" s="194"/>
      <c r="I196" s="195"/>
      <c r="J196" s="196"/>
      <c r="K196" s="197"/>
      <c r="L196" s="198"/>
      <c r="M196" s="199"/>
      <c r="N196" s="199"/>
      <c r="O196" s="199"/>
      <c r="P196" s="199"/>
      <c r="Q196" s="199"/>
      <c r="R196" s="199"/>
      <c r="S196" s="200"/>
      <c r="T196" s="201"/>
      <c r="U196" s="202"/>
      <c r="V196" s="202"/>
      <c r="W196" s="202"/>
      <c r="X196" s="202"/>
      <c r="Y196" s="203"/>
      <c r="Z196" s="204"/>
      <c r="AA196" s="192"/>
      <c r="AB196" s="5">
        <f t="shared" si="116"/>
      </c>
      <c r="AC196" s="4">
        <f t="shared" si="117"/>
      </c>
      <c r="AF196" s="4">
        <f t="shared" si="118"/>
      </c>
    </row>
    <row r="197" spans="2:32" ht="21" customHeight="1">
      <c r="B197" s="149">
        <f t="shared" si="112"/>
        <v>0</v>
      </c>
      <c r="C197" s="149">
        <f t="shared" si="113"/>
        <v>0</v>
      </c>
      <c r="D197" s="149">
        <f t="shared" si="114"/>
        <v>0</v>
      </c>
      <c r="E197" s="149">
        <f t="shared" si="115"/>
        <v>0</v>
      </c>
      <c r="G197" s="167">
        <v>176</v>
      </c>
      <c r="H197" s="168"/>
      <c r="I197" s="169"/>
      <c r="J197" s="170"/>
      <c r="K197" s="171"/>
      <c r="L197" s="205"/>
      <c r="M197" s="173"/>
      <c r="N197" s="173"/>
      <c r="O197" s="173"/>
      <c r="P197" s="173"/>
      <c r="Q197" s="173"/>
      <c r="R197" s="173"/>
      <c r="S197" s="174"/>
      <c r="T197" s="175"/>
      <c r="U197" s="176"/>
      <c r="V197" s="176"/>
      <c r="W197" s="176"/>
      <c r="X197" s="176"/>
      <c r="Y197" s="206"/>
      <c r="Z197" s="207"/>
      <c r="AA197" s="192"/>
      <c r="AB197" s="5">
        <f t="shared" si="116"/>
      </c>
      <c r="AC197" s="4">
        <f t="shared" si="117"/>
      </c>
      <c r="AF197" s="4">
        <f t="shared" si="118"/>
      </c>
    </row>
    <row r="198" spans="2:32" ht="21" customHeight="1">
      <c r="B198" s="149">
        <f aca="true" t="shared" si="119" ref="B198:B207">IF(I198="男",10,IF(I198="女",20,0))</f>
        <v>0</v>
      </c>
      <c r="C198" s="149">
        <f aca="true" t="shared" si="120" ref="C198:C207">IF(K198="○",200,IF(ISBLANK(J198),0,100))</f>
        <v>0</v>
      </c>
      <c r="D198" s="149">
        <f aca="true" t="shared" si="121" ref="D198:D207">IF(L198="○",1,IF(M198="○",2,IF(N198="○",3,IF(O198="○",4,IF(P198="○",5,IF(Q198="○",6,IF(R198="○",7,IF(S198="○",8,0))))))))</f>
        <v>0</v>
      </c>
      <c r="E198" s="149">
        <f aca="true" t="shared" si="122" ref="E198:E207">SUM(B198:D198)</f>
        <v>0</v>
      </c>
      <c r="G198" s="180">
        <v>177</v>
      </c>
      <c r="H198" s="181"/>
      <c r="I198" s="182"/>
      <c r="J198" s="183"/>
      <c r="K198" s="184"/>
      <c r="L198" s="185"/>
      <c r="M198" s="186"/>
      <c r="N198" s="186"/>
      <c r="O198" s="186"/>
      <c r="P198" s="186"/>
      <c r="Q198" s="186"/>
      <c r="R198" s="186"/>
      <c r="S198" s="187"/>
      <c r="T198" s="188"/>
      <c r="U198" s="189"/>
      <c r="V198" s="189"/>
      <c r="W198" s="189"/>
      <c r="X198" s="189"/>
      <c r="Y198" s="190"/>
      <c r="Z198" s="191"/>
      <c r="AA198" s="192"/>
      <c r="AB198" s="5">
        <f aca="true" t="shared" si="123" ref="AB198:AB207">IF(OR(AND(ISBLANK(H198),E198&gt;0),AND(NOT(ISBLANK(H198)),COUNTA(I198:S198)&lt;3)),"レ","")</f>
      </c>
      <c r="AC198" s="4">
        <f aca="true" t="shared" si="124" ref="AC198:AC207">IF(COUNTIF(L198:S198,"○")&gt;1,"区分の確認","")</f>
      </c>
      <c r="AF198" s="4">
        <f aca="true" t="shared" si="125" ref="AF198:AF207">IF(AND(NOT(ISBLANK(J198)),NOT(ISBLANK(K198))),"宿泊・日帰りの確認","")</f>
      </c>
    </row>
    <row r="199" spans="2:32" ht="21" customHeight="1">
      <c r="B199" s="149">
        <f t="shared" si="119"/>
        <v>0</v>
      </c>
      <c r="C199" s="149">
        <f t="shared" si="120"/>
        <v>0</v>
      </c>
      <c r="D199" s="149">
        <f t="shared" si="121"/>
        <v>0</v>
      </c>
      <c r="E199" s="149">
        <f t="shared" si="122"/>
        <v>0</v>
      </c>
      <c r="G199" s="180">
        <v>178</v>
      </c>
      <c r="H199" s="181"/>
      <c r="I199" s="182"/>
      <c r="J199" s="183"/>
      <c r="K199" s="184"/>
      <c r="L199" s="185"/>
      <c r="M199" s="186"/>
      <c r="N199" s="186"/>
      <c r="O199" s="186"/>
      <c r="P199" s="186"/>
      <c r="Q199" s="186"/>
      <c r="R199" s="186"/>
      <c r="S199" s="187"/>
      <c r="T199" s="188"/>
      <c r="U199" s="189"/>
      <c r="V199" s="189"/>
      <c r="W199" s="189"/>
      <c r="X199" s="189"/>
      <c r="Y199" s="190"/>
      <c r="Z199" s="191"/>
      <c r="AA199" s="192"/>
      <c r="AB199" s="5">
        <f t="shared" si="123"/>
      </c>
      <c r="AC199" s="4">
        <f t="shared" si="124"/>
      </c>
      <c r="AF199" s="4">
        <f t="shared" si="125"/>
      </c>
    </row>
    <row r="200" spans="2:32" ht="21" customHeight="1">
      <c r="B200" s="149">
        <f t="shared" si="119"/>
        <v>0</v>
      </c>
      <c r="C200" s="149">
        <f t="shared" si="120"/>
        <v>0</v>
      </c>
      <c r="D200" s="149">
        <f t="shared" si="121"/>
        <v>0</v>
      </c>
      <c r="E200" s="149">
        <f t="shared" si="122"/>
        <v>0</v>
      </c>
      <c r="G200" s="180">
        <v>179</v>
      </c>
      <c r="H200" s="181"/>
      <c r="I200" s="182"/>
      <c r="J200" s="183"/>
      <c r="K200" s="184"/>
      <c r="L200" s="185"/>
      <c r="M200" s="186"/>
      <c r="N200" s="186"/>
      <c r="O200" s="186"/>
      <c r="P200" s="186"/>
      <c r="Q200" s="186"/>
      <c r="R200" s="186"/>
      <c r="S200" s="187"/>
      <c r="T200" s="188"/>
      <c r="U200" s="189"/>
      <c r="V200" s="189"/>
      <c r="W200" s="189"/>
      <c r="X200" s="189"/>
      <c r="Y200" s="190"/>
      <c r="Z200" s="191"/>
      <c r="AA200" s="192"/>
      <c r="AB200" s="5">
        <f t="shared" si="123"/>
      </c>
      <c r="AC200" s="4">
        <f t="shared" si="124"/>
      </c>
      <c r="AF200" s="4">
        <f t="shared" si="125"/>
      </c>
    </row>
    <row r="201" spans="2:32" ht="21" customHeight="1">
      <c r="B201" s="149">
        <f t="shared" si="119"/>
        <v>0</v>
      </c>
      <c r="C201" s="149">
        <f t="shared" si="120"/>
        <v>0</v>
      </c>
      <c r="D201" s="149">
        <f t="shared" si="121"/>
        <v>0</v>
      </c>
      <c r="E201" s="149">
        <f t="shared" si="122"/>
        <v>0</v>
      </c>
      <c r="G201" s="193">
        <v>180</v>
      </c>
      <c r="H201" s="194"/>
      <c r="I201" s="195"/>
      <c r="J201" s="196"/>
      <c r="K201" s="197"/>
      <c r="L201" s="198"/>
      <c r="M201" s="199"/>
      <c r="N201" s="199"/>
      <c r="O201" s="199"/>
      <c r="P201" s="199"/>
      <c r="Q201" s="199"/>
      <c r="R201" s="199"/>
      <c r="S201" s="200"/>
      <c r="T201" s="201"/>
      <c r="U201" s="202"/>
      <c r="V201" s="202"/>
      <c r="W201" s="202"/>
      <c r="X201" s="202"/>
      <c r="Y201" s="203"/>
      <c r="Z201" s="204"/>
      <c r="AA201" s="192"/>
      <c r="AB201" s="5">
        <f t="shared" si="123"/>
      </c>
      <c r="AC201" s="4">
        <f t="shared" si="124"/>
      </c>
      <c r="AF201" s="4">
        <f t="shared" si="125"/>
      </c>
    </row>
    <row r="202" spans="2:32" ht="21" customHeight="1">
      <c r="B202" s="149">
        <f t="shared" si="119"/>
        <v>0</v>
      </c>
      <c r="C202" s="149">
        <f t="shared" si="120"/>
        <v>0</v>
      </c>
      <c r="D202" s="149">
        <f t="shared" si="121"/>
        <v>0</v>
      </c>
      <c r="E202" s="149">
        <f t="shared" si="122"/>
        <v>0</v>
      </c>
      <c r="G202" s="167">
        <v>181</v>
      </c>
      <c r="H202" s="168"/>
      <c r="I202" s="169"/>
      <c r="J202" s="170"/>
      <c r="K202" s="171"/>
      <c r="L202" s="205"/>
      <c r="M202" s="173"/>
      <c r="N202" s="173"/>
      <c r="O202" s="173"/>
      <c r="P202" s="173"/>
      <c r="Q202" s="173"/>
      <c r="R202" s="173"/>
      <c r="S202" s="174"/>
      <c r="T202" s="175"/>
      <c r="U202" s="176"/>
      <c r="V202" s="176"/>
      <c r="W202" s="176"/>
      <c r="X202" s="176"/>
      <c r="Y202" s="206"/>
      <c r="Z202" s="207"/>
      <c r="AA202" s="192"/>
      <c r="AB202" s="5">
        <f t="shared" si="123"/>
      </c>
      <c r="AC202" s="4">
        <f t="shared" si="124"/>
      </c>
      <c r="AF202" s="4">
        <f t="shared" si="125"/>
      </c>
    </row>
    <row r="203" spans="2:32" ht="21" customHeight="1">
      <c r="B203" s="149">
        <f t="shared" si="119"/>
        <v>0</v>
      </c>
      <c r="C203" s="149">
        <f t="shared" si="120"/>
        <v>0</v>
      </c>
      <c r="D203" s="149">
        <f t="shared" si="121"/>
        <v>0</v>
      </c>
      <c r="E203" s="149">
        <f t="shared" si="122"/>
        <v>0</v>
      </c>
      <c r="G203" s="180">
        <v>182</v>
      </c>
      <c r="H203" s="181"/>
      <c r="I203" s="182"/>
      <c r="J203" s="183"/>
      <c r="K203" s="184"/>
      <c r="L203" s="185"/>
      <c r="M203" s="186"/>
      <c r="N203" s="186"/>
      <c r="O203" s="186"/>
      <c r="P203" s="186"/>
      <c r="Q203" s="186"/>
      <c r="R203" s="186"/>
      <c r="S203" s="187"/>
      <c r="T203" s="188"/>
      <c r="U203" s="189"/>
      <c r="V203" s="189"/>
      <c r="W203" s="189"/>
      <c r="X203" s="189"/>
      <c r="Y203" s="190"/>
      <c r="Z203" s="191"/>
      <c r="AA203" s="192"/>
      <c r="AB203" s="5">
        <f t="shared" si="123"/>
      </c>
      <c r="AC203" s="4">
        <f t="shared" si="124"/>
      </c>
      <c r="AF203" s="4">
        <f t="shared" si="125"/>
      </c>
    </row>
    <row r="204" spans="2:32" ht="21" customHeight="1">
      <c r="B204" s="149">
        <f t="shared" si="119"/>
        <v>0</v>
      </c>
      <c r="C204" s="149">
        <f t="shared" si="120"/>
        <v>0</v>
      </c>
      <c r="D204" s="149">
        <f t="shared" si="121"/>
        <v>0</v>
      </c>
      <c r="E204" s="149">
        <f t="shared" si="122"/>
        <v>0</v>
      </c>
      <c r="G204" s="180">
        <v>183</v>
      </c>
      <c r="H204" s="181"/>
      <c r="I204" s="182"/>
      <c r="J204" s="183"/>
      <c r="K204" s="184"/>
      <c r="L204" s="185"/>
      <c r="M204" s="186"/>
      <c r="N204" s="186"/>
      <c r="O204" s="186"/>
      <c r="P204" s="186"/>
      <c r="Q204" s="186"/>
      <c r="R204" s="186"/>
      <c r="S204" s="187"/>
      <c r="T204" s="188"/>
      <c r="U204" s="189"/>
      <c r="V204" s="189"/>
      <c r="W204" s="189"/>
      <c r="X204" s="189"/>
      <c r="Y204" s="190"/>
      <c r="Z204" s="191"/>
      <c r="AA204" s="192"/>
      <c r="AB204" s="5">
        <f t="shared" si="123"/>
      </c>
      <c r="AC204" s="4">
        <f t="shared" si="124"/>
      </c>
      <c r="AF204" s="4">
        <f t="shared" si="125"/>
      </c>
    </row>
    <row r="205" spans="2:32" ht="21" customHeight="1">
      <c r="B205" s="149">
        <f t="shared" si="119"/>
        <v>0</v>
      </c>
      <c r="C205" s="149">
        <f t="shared" si="120"/>
        <v>0</v>
      </c>
      <c r="D205" s="149">
        <f t="shared" si="121"/>
        <v>0</v>
      </c>
      <c r="E205" s="149">
        <f t="shared" si="122"/>
        <v>0</v>
      </c>
      <c r="G205" s="180">
        <v>184</v>
      </c>
      <c r="H205" s="181"/>
      <c r="I205" s="182"/>
      <c r="J205" s="183"/>
      <c r="K205" s="184"/>
      <c r="L205" s="185"/>
      <c r="M205" s="186"/>
      <c r="N205" s="186"/>
      <c r="O205" s="186"/>
      <c r="P205" s="186"/>
      <c r="Q205" s="186"/>
      <c r="R205" s="186"/>
      <c r="S205" s="187"/>
      <c r="T205" s="188"/>
      <c r="U205" s="189"/>
      <c r="V205" s="189"/>
      <c r="W205" s="189"/>
      <c r="X205" s="189"/>
      <c r="Y205" s="190"/>
      <c r="Z205" s="191"/>
      <c r="AA205" s="192"/>
      <c r="AB205" s="5">
        <f t="shared" si="123"/>
      </c>
      <c r="AC205" s="4">
        <f t="shared" si="124"/>
      </c>
      <c r="AF205" s="4">
        <f t="shared" si="125"/>
      </c>
    </row>
    <row r="206" spans="2:32" ht="21" customHeight="1">
      <c r="B206" s="149">
        <f t="shared" si="119"/>
        <v>0</v>
      </c>
      <c r="C206" s="149">
        <f t="shared" si="120"/>
        <v>0</v>
      </c>
      <c r="D206" s="149">
        <f t="shared" si="121"/>
        <v>0</v>
      </c>
      <c r="E206" s="149">
        <f t="shared" si="122"/>
        <v>0</v>
      </c>
      <c r="G206" s="193">
        <v>185</v>
      </c>
      <c r="H206" s="194"/>
      <c r="I206" s="195"/>
      <c r="J206" s="196"/>
      <c r="K206" s="197"/>
      <c r="L206" s="198"/>
      <c r="M206" s="199"/>
      <c r="N206" s="199"/>
      <c r="O206" s="199"/>
      <c r="P206" s="199"/>
      <c r="Q206" s="199"/>
      <c r="R206" s="199"/>
      <c r="S206" s="200"/>
      <c r="T206" s="201"/>
      <c r="U206" s="202"/>
      <c r="V206" s="202"/>
      <c r="W206" s="202"/>
      <c r="X206" s="202"/>
      <c r="Y206" s="203"/>
      <c r="Z206" s="204"/>
      <c r="AA206" s="192"/>
      <c r="AB206" s="5">
        <f t="shared" si="123"/>
      </c>
      <c r="AC206" s="4">
        <f t="shared" si="124"/>
      </c>
      <c r="AF206" s="4">
        <f t="shared" si="125"/>
      </c>
    </row>
    <row r="207" spans="2:32" ht="21" customHeight="1">
      <c r="B207" s="149">
        <f t="shared" si="119"/>
        <v>0</v>
      </c>
      <c r="C207" s="149">
        <f t="shared" si="120"/>
        <v>0</v>
      </c>
      <c r="D207" s="149">
        <f t="shared" si="121"/>
        <v>0</v>
      </c>
      <c r="E207" s="149">
        <f t="shared" si="122"/>
        <v>0</v>
      </c>
      <c r="G207" s="167">
        <v>186</v>
      </c>
      <c r="H207" s="168"/>
      <c r="I207" s="169"/>
      <c r="J207" s="170"/>
      <c r="K207" s="171"/>
      <c r="L207" s="205"/>
      <c r="M207" s="173"/>
      <c r="N207" s="173"/>
      <c r="O207" s="173"/>
      <c r="P207" s="173"/>
      <c r="Q207" s="173"/>
      <c r="R207" s="173"/>
      <c r="S207" s="174"/>
      <c r="T207" s="175"/>
      <c r="U207" s="176"/>
      <c r="V207" s="176"/>
      <c r="W207" s="176"/>
      <c r="X207" s="176"/>
      <c r="Y207" s="206"/>
      <c r="Z207" s="207"/>
      <c r="AA207" s="192"/>
      <c r="AB207" s="5">
        <f t="shared" si="123"/>
      </c>
      <c r="AC207" s="4">
        <f t="shared" si="124"/>
      </c>
      <c r="AF207" s="4">
        <f t="shared" si="125"/>
      </c>
    </row>
    <row r="208" spans="2:32" ht="21" customHeight="1">
      <c r="B208" s="149">
        <f aca="true" t="shared" si="126" ref="B208:B217">IF(I208="男",10,IF(I208="女",20,0))</f>
        <v>0</v>
      </c>
      <c r="C208" s="149">
        <f aca="true" t="shared" si="127" ref="C208:C217">IF(K208="○",200,IF(ISBLANK(J208),0,100))</f>
        <v>0</v>
      </c>
      <c r="D208" s="149">
        <f aca="true" t="shared" si="128" ref="D208:D217">IF(L208="○",1,IF(M208="○",2,IF(N208="○",3,IF(O208="○",4,IF(P208="○",5,IF(Q208="○",6,IF(R208="○",7,IF(S208="○",8,0))))))))</f>
        <v>0</v>
      </c>
      <c r="E208" s="149">
        <f aca="true" t="shared" si="129" ref="E208:E217">SUM(B208:D208)</f>
        <v>0</v>
      </c>
      <c r="G208" s="180">
        <v>187</v>
      </c>
      <c r="H208" s="181"/>
      <c r="I208" s="182"/>
      <c r="J208" s="183"/>
      <c r="K208" s="184"/>
      <c r="L208" s="185"/>
      <c r="M208" s="186"/>
      <c r="N208" s="186"/>
      <c r="O208" s="186"/>
      <c r="P208" s="186"/>
      <c r="Q208" s="186"/>
      <c r="R208" s="186"/>
      <c r="S208" s="187"/>
      <c r="T208" s="188"/>
      <c r="U208" s="189"/>
      <c r="V208" s="189"/>
      <c r="W208" s="189"/>
      <c r="X208" s="189"/>
      <c r="Y208" s="190"/>
      <c r="Z208" s="191"/>
      <c r="AA208" s="192"/>
      <c r="AB208" s="5">
        <f aca="true" t="shared" si="130" ref="AB208:AB217">IF(OR(AND(ISBLANK(H208),E208&gt;0),AND(NOT(ISBLANK(H208)),COUNTA(I208:S208)&lt;3)),"レ","")</f>
      </c>
      <c r="AC208" s="4">
        <f aca="true" t="shared" si="131" ref="AC208:AC217">IF(COUNTIF(L208:S208,"○")&gt;1,"区分の確認","")</f>
      </c>
      <c r="AF208" s="4">
        <f aca="true" t="shared" si="132" ref="AF208:AF217">IF(AND(NOT(ISBLANK(J208)),NOT(ISBLANK(K208))),"宿泊・日帰りの確認","")</f>
      </c>
    </row>
    <row r="209" spans="2:32" ht="21" customHeight="1">
      <c r="B209" s="149">
        <f t="shared" si="126"/>
        <v>0</v>
      </c>
      <c r="C209" s="149">
        <f t="shared" si="127"/>
        <v>0</v>
      </c>
      <c r="D209" s="149">
        <f t="shared" si="128"/>
        <v>0</v>
      </c>
      <c r="E209" s="149">
        <f t="shared" si="129"/>
        <v>0</v>
      </c>
      <c r="G209" s="180">
        <v>188</v>
      </c>
      <c r="H209" s="181"/>
      <c r="I209" s="182"/>
      <c r="J209" s="183"/>
      <c r="K209" s="184"/>
      <c r="L209" s="185"/>
      <c r="M209" s="186"/>
      <c r="N209" s="186"/>
      <c r="O209" s="186"/>
      <c r="P209" s="186"/>
      <c r="Q209" s="186"/>
      <c r="R209" s="186"/>
      <c r="S209" s="187"/>
      <c r="T209" s="188"/>
      <c r="U209" s="189"/>
      <c r="V209" s="189"/>
      <c r="W209" s="189"/>
      <c r="X209" s="189"/>
      <c r="Y209" s="190"/>
      <c r="Z209" s="191"/>
      <c r="AA209" s="192"/>
      <c r="AB209" s="5">
        <f t="shared" si="130"/>
      </c>
      <c r="AC209" s="4">
        <f t="shared" si="131"/>
      </c>
      <c r="AF209" s="4">
        <f t="shared" si="132"/>
      </c>
    </row>
    <row r="210" spans="2:32" ht="21" customHeight="1">
      <c r="B210" s="149">
        <f t="shared" si="126"/>
        <v>0</v>
      </c>
      <c r="C210" s="149">
        <f t="shared" si="127"/>
        <v>0</v>
      </c>
      <c r="D210" s="149">
        <f t="shared" si="128"/>
        <v>0</v>
      </c>
      <c r="E210" s="149">
        <f t="shared" si="129"/>
        <v>0</v>
      </c>
      <c r="G210" s="180">
        <v>189</v>
      </c>
      <c r="H210" s="181"/>
      <c r="I210" s="182"/>
      <c r="J210" s="183"/>
      <c r="K210" s="184"/>
      <c r="L210" s="185"/>
      <c r="M210" s="186"/>
      <c r="N210" s="186"/>
      <c r="O210" s="186"/>
      <c r="P210" s="186"/>
      <c r="Q210" s="186"/>
      <c r="R210" s="186"/>
      <c r="S210" s="187"/>
      <c r="T210" s="188"/>
      <c r="U210" s="189"/>
      <c r="V210" s="189"/>
      <c r="W210" s="189"/>
      <c r="X210" s="189"/>
      <c r="Y210" s="190"/>
      <c r="Z210" s="191"/>
      <c r="AA210" s="192"/>
      <c r="AB210" s="5">
        <f t="shared" si="130"/>
      </c>
      <c r="AC210" s="4">
        <f t="shared" si="131"/>
      </c>
      <c r="AF210" s="4">
        <f t="shared" si="132"/>
      </c>
    </row>
    <row r="211" spans="2:32" ht="21" customHeight="1">
      <c r="B211" s="149">
        <f t="shared" si="126"/>
        <v>0</v>
      </c>
      <c r="C211" s="149">
        <f t="shared" si="127"/>
        <v>0</v>
      </c>
      <c r="D211" s="149">
        <f t="shared" si="128"/>
        <v>0</v>
      </c>
      <c r="E211" s="149">
        <f t="shared" si="129"/>
        <v>0</v>
      </c>
      <c r="G211" s="193">
        <v>190</v>
      </c>
      <c r="H211" s="194"/>
      <c r="I211" s="195"/>
      <c r="J211" s="196"/>
      <c r="K211" s="197"/>
      <c r="L211" s="198"/>
      <c r="M211" s="199"/>
      <c r="N211" s="199"/>
      <c r="O211" s="199"/>
      <c r="P211" s="199"/>
      <c r="Q211" s="199"/>
      <c r="R211" s="199"/>
      <c r="S211" s="200"/>
      <c r="T211" s="201"/>
      <c r="U211" s="202"/>
      <c r="V211" s="202"/>
      <c r="W211" s="202"/>
      <c r="X211" s="202"/>
      <c r="Y211" s="203"/>
      <c r="Z211" s="204"/>
      <c r="AA211" s="192"/>
      <c r="AB211" s="5">
        <f t="shared" si="130"/>
      </c>
      <c r="AC211" s="4">
        <f t="shared" si="131"/>
      </c>
      <c r="AF211" s="4">
        <f t="shared" si="132"/>
      </c>
    </row>
    <row r="212" spans="2:32" ht="21" customHeight="1">
      <c r="B212" s="149">
        <f t="shared" si="126"/>
        <v>0</v>
      </c>
      <c r="C212" s="149">
        <f t="shared" si="127"/>
        <v>0</v>
      </c>
      <c r="D212" s="149">
        <f t="shared" si="128"/>
        <v>0</v>
      </c>
      <c r="E212" s="149">
        <f t="shared" si="129"/>
        <v>0</v>
      </c>
      <c r="G212" s="167">
        <v>191</v>
      </c>
      <c r="H212" s="168"/>
      <c r="I212" s="169"/>
      <c r="J212" s="170"/>
      <c r="K212" s="171"/>
      <c r="L212" s="205"/>
      <c r="M212" s="173"/>
      <c r="N212" s="173"/>
      <c r="O212" s="173"/>
      <c r="P212" s="173"/>
      <c r="Q212" s="173"/>
      <c r="R212" s="173"/>
      <c r="S212" s="174"/>
      <c r="T212" s="175"/>
      <c r="U212" s="176"/>
      <c r="V212" s="176"/>
      <c r="W212" s="176"/>
      <c r="X212" s="176"/>
      <c r="Y212" s="206"/>
      <c r="Z212" s="207"/>
      <c r="AA212" s="192"/>
      <c r="AB212" s="5">
        <f t="shared" si="130"/>
      </c>
      <c r="AC212" s="4">
        <f t="shared" si="131"/>
      </c>
      <c r="AF212" s="4">
        <f t="shared" si="132"/>
      </c>
    </row>
    <row r="213" spans="2:32" ht="21" customHeight="1">
      <c r="B213" s="149">
        <f t="shared" si="126"/>
        <v>0</v>
      </c>
      <c r="C213" s="149">
        <f t="shared" si="127"/>
        <v>0</v>
      </c>
      <c r="D213" s="149">
        <f t="shared" si="128"/>
        <v>0</v>
      </c>
      <c r="E213" s="149">
        <f t="shared" si="129"/>
        <v>0</v>
      </c>
      <c r="G213" s="180">
        <v>192</v>
      </c>
      <c r="H213" s="181"/>
      <c r="I213" s="182"/>
      <c r="J213" s="183"/>
      <c r="K213" s="184"/>
      <c r="L213" s="185"/>
      <c r="M213" s="186"/>
      <c r="N213" s="186"/>
      <c r="O213" s="186"/>
      <c r="P213" s="186"/>
      <c r="Q213" s="186"/>
      <c r="R213" s="186"/>
      <c r="S213" s="187"/>
      <c r="T213" s="188"/>
      <c r="U213" s="189"/>
      <c r="V213" s="189"/>
      <c r="W213" s="189"/>
      <c r="X213" s="189"/>
      <c r="Y213" s="190"/>
      <c r="Z213" s="191"/>
      <c r="AA213" s="192"/>
      <c r="AB213" s="5">
        <f t="shared" si="130"/>
      </c>
      <c r="AC213" s="4">
        <f t="shared" si="131"/>
      </c>
      <c r="AF213" s="4">
        <f t="shared" si="132"/>
      </c>
    </row>
    <row r="214" spans="2:32" ht="21" customHeight="1">
      <c r="B214" s="149">
        <f t="shared" si="126"/>
        <v>0</v>
      </c>
      <c r="C214" s="149">
        <f t="shared" si="127"/>
        <v>0</v>
      </c>
      <c r="D214" s="149">
        <f t="shared" si="128"/>
        <v>0</v>
      </c>
      <c r="E214" s="149">
        <f t="shared" si="129"/>
        <v>0</v>
      </c>
      <c r="G214" s="180">
        <v>193</v>
      </c>
      <c r="H214" s="181"/>
      <c r="I214" s="182"/>
      <c r="J214" s="183"/>
      <c r="K214" s="184"/>
      <c r="L214" s="185"/>
      <c r="M214" s="186"/>
      <c r="N214" s="186"/>
      <c r="O214" s="186"/>
      <c r="P214" s="186"/>
      <c r="Q214" s="186"/>
      <c r="R214" s="186"/>
      <c r="S214" s="187"/>
      <c r="T214" s="188"/>
      <c r="U214" s="189"/>
      <c r="V214" s="189"/>
      <c r="W214" s="189"/>
      <c r="X214" s="189"/>
      <c r="Y214" s="190"/>
      <c r="Z214" s="191"/>
      <c r="AA214" s="192"/>
      <c r="AB214" s="5">
        <f t="shared" si="130"/>
      </c>
      <c r="AC214" s="4">
        <f t="shared" si="131"/>
      </c>
      <c r="AF214" s="4">
        <f t="shared" si="132"/>
      </c>
    </row>
    <row r="215" spans="2:32" ht="21" customHeight="1">
      <c r="B215" s="149">
        <f t="shared" si="126"/>
        <v>0</v>
      </c>
      <c r="C215" s="149">
        <f t="shared" si="127"/>
        <v>0</v>
      </c>
      <c r="D215" s="149">
        <f t="shared" si="128"/>
        <v>0</v>
      </c>
      <c r="E215" s="149">
        <f t="shared" si="129"/>
        <v>0</v>
      </c>
      <c r="G215" s="180">
        <v>194</v>
      </c>
      <c r="H215" s="181"/>
      <c r="I215" s="182"/>
      <c r="J215" s="183"/>
      <c r="K215" s="184"/>
      <c r="L215" s="185"/>
      <c r="M215" s="186"/>
      <c r="N215" s="186"/>
      <c r="O215" s="186"/>
      <c r="P215" s="186"/>
      <c r="Q215" s="186"/>
      <c r="R215" s="186"/>
      <c r="S215" s="187"/>
      <c r="T215" s="188"/>
      <c r="U215" s="189"/>
      <c r="V215" s="189"/>
      <c r="W215" s="189"/>
      <c r="X215" s="189"/>
      <c r="Y215" s="190"/>
      <c r="Z215" s="191"/>
      <c r="AA215" s="192"/>
      <c r="AB215" s="5">
        <f t="shared" si="130"/>
      </c>
      <c r="AC215" s="4">
        <f t="shared" si="131"/>
      </c>
      <c r="AF215" s="4">
        <f t="shared" si="132"/>
      </c>
    </row>
    <row r="216" spans="2:32" ht="21" customHeight="1">
      <c r="B216" s="149">
        <f t="shared" si="126"/>
        <v>0</v>
      </c>
      <c r="C216" s="149">
        <f t="shared" si="127"/>
        <v>0</v>
      </c>
      <c r="D216" s="149">
        <f t="shared" si="128"/>
        <v>0</v>
      </c>
      <c r="E216" s="149">
        <f t="shared" si="129"/>
        <v>0</v>
      </c>
      <c r="G216" s="208">
        <v>195</v>
      </c>
      <c r="H216" s="209"/>
      <c r="I216" s="210"/>
      <c r="J216" s="211"/>
      <c r="K216" s="212"/>
      <c r="L216" s="213"/>
      <c r="M216" s="214"/>
      <c r="N216" s="214"/>
      <c r="O216" s="214"/>
      <c r="P216" s="214"/>
      <c r="Q216" s="214"/>
      <c r="R216" s="214"/>
      <c r="S216" s="215"/>
      <c r="T216" s="216"/>
      <c r="U216" s="217"/>
      <c r="V216" s="217"/>
      <c r="W216" s="217"/>
      <c r="X216" s="217"/>
      <c r="Y216" s="218"/>
      <c r="Z216" s="219"/>
      <c r="AA216" s="192"/>
      <c r="AB216" s="5">
        <f t="shared" si="130"/>
      </c>
      <c r="AC216" s="4">
        <f t="shared" si="131"/>
      </c>
      <c r="AF216" s="4">
        <f t="shared" si="132"/>
      </c>
    </row>
    <row r="217" spans="2:32" ht="21" customHeight="1">
      <c r="B217" s="149">
        <f t="shared" si="126"/>
        <v>0</v>
      </c>
      <c r="C217" s="149">
        <f t="shared" si="127"/>
        <v>0</v>
      </c>
      <c r="D217" s="149">
        <f t="shared" si="128"/>
        <v>0</v>
      </c>
      <c r="E217" s="149">
        <f t="shared" si="129"/>
        <v>0</v>
      </c>
      <c r="G217" s="220">
        <v>196</v>
      </c>
      <c r="H217" s="221"/>
      <c r="I217" s="222"/>
      <c r="J217" s="223"/>
      <c r="K217" s="224"/>
      <c r="L217" s="225"/>
      <c r="M217" s="226"/>
      <c r="N217" s="226"/>
      <c r="O217" s="226"/>
      <c r="P217" s="226"/>
      <c r="Q217" s="226"/>
      <c r="R217" s="226"/>
      <c r="S217" s="227"/>
      <c r="T217" s="228"/>
      <c r="U217" s="229"/>
      <c r="V217" s="229"/>
      <c r="W217" s="229"/>
      <c r="X217" s="229"/>
      <c r="Y217" s="177"/>
      <c r="Z217" s="230"/>
      <c r="AA217" s="192"/>
      <c r="AB217" s="5">
        <f t="shared" si="130"/>
      </c>
      <c r="AC217" s="4">
        <f t="shared" si="131"/>
      </c>
      <c r="AF217" s="4">
        <f t="shared" si="132"/>
      </c>
    </row>
    <row r="218" spans="2:32" ht="21" customHeight="1">
      <c r="B218" s="149">
        <f aca="true" t="shared" si="133" ref="B218:B229">IF(I218="男",10,IF(I218="女",20,0))</f>
        <v>0</v>
      </c>
      <c r="C218" s="149">
        <f aca="true" t="shared" si="134" ref="C218:C229">IF(K218="○",200,IF(ISBLANK(J218),0,100))</f>
        <v>0</v>
      </c>
      <c r="D218" s="149">
        <f aca="true" t="shared" si="135" ref="D218:D229">IF(L218="○",1,IF(M218="○",2,IF(N218="○",3,IF(O218="○",4,IF(P218="○",5,IF(Q218="○",6,IF(R218="○",7,IF(S218="○",8,0))))))))</f>
        <v>0</v>
      </c>
      <c r="E218" s="149">
        <f aca="true" t="shared" si="136" ref="E218:E229">SUM(B218:D218)</f>
        <v>0</v>
      </c>
      <c r="G218" s="180">
        <v>197</v>
      </c>
      <c r="H218" s="181"/>
      <c r="I218" s="182"/>
      <c r="J218" s="183"/>
      <c r="K218" s="184"/>
      <c r="L218" s="185"/>
      <c r="M218" s="186"/>
      <c r="N218" s="186"/>
      <c r="O218" s="186"/>
      <c r="P218" s="186"/>
      <c r="Q218" s="186"/>
      <c r="R218" s="186"/>
      <c r="S218" s="187"/>
      <c r="T218" s="188"/>
      <c r="U218" s="189"/>
      <c r="V218" s="189"/>
      <c r="W218" s="189"/>
      <c r="X218" s="189"/>
      <c r="Y218" s="190"/>
      <c r="Z218" s="191"/>
      <c r="AA218" s="192"/>
      <c r="AB218" s="5">
        <f aca="true" t="shared" si="137" ref="AB218:AB229">IF(OR(AND(ISBLANK(H218),E218&gt;0),AND(NOT(ISBLANK(H218)),COUNTA(I218:S218)&lt;3)),"レ","")</f>
      </c>
      <c r="AC218" s="4">
        <f aca="true" t="shared" si="138" ref="AC218:AC229">IF(COUNTIF(L218:S218,"○")&gt;1,"区分の確認","")</f>
      </c>
      <c r="AF218" s="4">
        <f aca="true" t="shared" si="139" ref="AF218:AF229">IF(AND(NOT(ISBLANK(J218)),NOT(ISBLANK(K218))),"宿泊・日帰りの確認","")</f>
      </c>
    </row>
    <row r="219" spans="2:32" ht="21" customHeight="1">
      <c r="B219" s="149">
        <f t="shared" si="133"/>
        <v>0</v>
      </c>
      <c r="C219" s="149">
        <f t="shared" si="134"/>
        <v>0</v>
      </c>
      <c r="D219" s="149">
        <f t="shared" si="135"/>
        <v>0</v>
      </c>
      <c r="E219" s="149">
        <f t="shared" si="136"/>
        <v>0</v>
      </c>
      <c r="G219" s="180">
        <v>198</v>
      </c>
      <c r="H219" s="181"/>
      <c r="I219" s="182"/>
      <c r="J219" s="183"/>
      <c r="K219" s="184"/>
      <c r="L219" s="185"/>
      <c r="M219" s="186"/>
      <c r="N219" s="186"/>
      <c r="O219" s="186"/>
      <c r="P219" s="186"/>
      <c r="Q219" s="186"/>
      <c r="R219" s="186"/>
      <c r="S219" s="187"/>
      <c r="T219" s="188"/>
      <c r="U219" s="189"/>
      <c r="V219" s="189"/>
      <c r="W219" s="189"/>
      <c r="X219" s="189"/>
      <c r="Y219" s="190"/>
      <c r="Z219" s="191"/>
      <c r="AA219" s="192"/>
      <c r="AB219" s="5">
        <f t="shared" si="137"/>
      </c>
      <c r="AC219" s="4">
        <f t="shared" si="138"/>
      </c>
      <c r="AF219" s="4">
        <f t="shared" si="139"/>
      </c>
    </row>
    <row r="220" spans="2:32" ht="21" customHeight="1">
      <c r="B220" s="149">
        <f t="shared" si="133"/>
        <v>0</v>
      </c>
      <c r="C220" s="149">
        <f t="shared" si="134"/>
        <v>0</v>
      </c>
      <c r="D220" s="149">
        <f t="shared" si="135"/>
        <v>0</v>
      </c>
      <c r="E220" s="149">
        <f t="shared" si="136"/>
        <v>0</v>
      </c>
      <c r="G220" s="180">
        <v>199</v>
      </c>
      <c r="H220" s="181"/>
      <c r="I220" s="182"/>
      <c r="J220" s="183"/>
      <c r="K220" s="184"/>
      <c r="L220" s="185"/>
      <c r="M220" s="186"/>
      <c r="N220" s="186"/>
      <c r="O220" s="186"/>
      <c r="P220" s="186"/>
      <c r="Q220" s="186"/>
      <c r="R220" s="186"/>
      <c r="S220" s="187"/>
      <c r="T220" s="188"/>
      <c r="U220" s="189"/>
      <c r="V220" s="189"/>
      <c r="W220" s="189"/>
      <c r="X220" s="189"/>
      <c r="Y220" s="190"/>
      <c r="Z220" s="191"/>
      <c r="AA220" s="192"/>
      <c r="AB220" s="5">
        <f t="shared" si="137"/>
      </c>
      <c r="AC220" s="4">
        <f t="shared" si="138"/>
      </c>
      <c r="AF220" s="4">
        <f t="shared" si="139"/>
      </c>
    </row>
    <row r="221" spans="2:32" ht="21" customHeight="1">
      <c r="B221" s="149">
        <f t="shared" si="133"/>
        <v>0</v>
      </c>
      <c r="C221" s="149">
        <f t="shared" si="134"/>
        <v>0</v>
      </c>
      <c r="D221" s="149">
        <f t="shared" si="135"/>
        <v>0</v>
      </c>
      <c r="E221" s="149">
        <f t="shared" si="136"/>
        <v>0</v>
      </c>
      <c r="G221" s="193">
        <v>200</v>
      </c>
      <c r="H221" s="194"/>
      <c r="I221" s="195"/>
      <c r="J221" s="196"/>
      <c r="K221" s="197"/>
      <c r="L221" s="198"/>
      <c r="M221" s="199"/>
      <c r="N221" s="199"/>
      <c r="O221" s="199"/>
      <c r="P221" s="199"/>
      <c r="Q221" s="199"/>
      <c r="R221" s="199"/>
      <c r="S221" s="200"/>
      <c r="T221" s="201"/>
      <c r="U221" s="202"/>
      <c r="V221" s="202"/>
      <c r="W221" s="202"/>
      <c r="X221" s="202"/>
      <c r="Y221" s="203"/>
      <c r="Z221" s="204"/>
      <c r="AA221" s="192"/>
      <c r="AB221" s="5">
        <f t="shared" si="137"/>
      </c>
      <c r="AC221" s="4">
        <f t="shared" si="138"/>
      </c>
      <c r="AF221" s="4">
        <f t="shared" si="139"/>
      </c>
    </row>
    <row r="222" spans="2:32" ht="21" customHeight="1">
      <c r="B222" s="149">
        <f t="shared" si="133"/>
        <v>0</v>
      </c>
      <c r="C222" s="149">
        <f t="shared" si="134"/>
        <v>0</v>
      </c>
      <c r="D222" s="149">
        <f t="shared" si="135"/>
        <v>0</v>
      </c>
      <c r="E222" s="149">
        <f t="shared" si="136"/>
        <v>0</v>
      </c>
      <c r="G222" s="167">
        <v>201</v>
      </c>
      <c r="H222" s="168"/>
      <c r="I222" s="169"/>
      <c r="J222" s="170"/>
      <c r="K222" s="171"/>
      <c r="L222" s="205"/>
      <c r="M222" s="173"/>
      <c r="N222" s="173"/>
      <c r="O222" s="173"/>
      <c r="P222" s="173"/>
      <c r="Q222" s="173"/>
      <c r="R222" s="173"/>
      <c r="S222" s="174"/>
      <c r="T222" s="175"/>
      <c r="U222" s="176"/>
      <c r="V222" s="176"/>
      <c r="W222" s="176"/>
      <c r="X222" s="176"/>
      <c r="Y222" s="206"/>
      <c r="Z222" s="207"/>
      <c r="AA222" s="192"/>
      <c r="AB222" s="5">
        <f t="shared" si="137"/>
      </c>
      <c r="AC222" s="4">
        <f t="shared" si="138"/>
      </c>
      <c r="AF222" s="4">
        <f t="shared" si="139"/>
      </c>
    </row>
    <row r="223" spans="2:32" ht="21" customHeight="1">
      <c r="B223" s="149">
        <f t="shared" si="133"/>
        <v>0</v>
      </c>
      <c r="C223" s="149">
        <f t="shared" si="134"/>
        <v>0</v>
      </c>
      <c r="D223" s="149">
        <f t="shared" si="135"/>
        <v>0</v>
      </c>
      <c r="E223" s="149">
        <f t="shared" si="136"/>
        <v>0</v>
      </c>
      <c r="G223" s="180">
        <v>202</v>
      </c>
      <c r="H223" s="181"/>
      <c r="I223" s="182"/>
      <c r="J223" s="183"/>
      <c r="K223" s="184"/>
      <c r="L223" s="185"/>
      <c r="M223" s="186"/>
      <c r="N223" s="186"/>
      <c r="O223" s="186"/>
      <c r="P223" s="186"/>
      <c r="Q223" s="186"/>
      <c r="R223" s="186"/>
      <c r="S223" s="187"/>
      <c r="T223" s="188"/>
      <c r="U223" s="189"/>
      <c r="V223" s="189"/>
      <c r="W223" s="189"/>
      <c r="X223" s="189"/>
      <c r="Y223" s="190"/>
      <c r="Z223" s="191"/>
      <c r="AA223" s="192"/>
      <c r="AB223" s="5">
        <f t="shared" si="137"/>
      </c>
      <c r="AC223" s="4">
        <f t="shared" si="138"/>
      </c>
      <c r="AF223" s="4">
        <f t="shared" si="139"/>
      </c>
    </row>
    <row r="224" spans="2:32" ht="21" customHeight="1">
      <c r="B224" s="149">
        <f t="shared" si="133"/>
        <v>0</v>
      </c>
      <c r="C224" s="149">
        <f t="shared" si="134"/>
        <v>0</v>
      </c>
      <c r="D224" s="149">
        <f t="shared" si="135"/>
        <v>0</v>
      </c>
      <c r="E224" s="149">
        <f t="shared" si="136"/>
        <v>0</v>
      </c>
      <c r="G224" s="180">
        <v>203</v>
      </c>
      <c r="H224" s="181"/>
      <c r="I224" s="182"/>
      <c r="J224" s="183"/>
      <c r="K224" s="184"/>
      <c r="L224" s="185"/>
      <c r="M224" s="186"/>
      <c r="N224" s="186"/>
      <c r="O224" s="186"/>
      <c r="P224" s="186"/>
      <c r="Q224" s="186"/>
      <c r="R224" s="186"/>
      <c r="S224" s="187"/>
      <c r="T224" s="188"/>
      <c r="U224" s="189"/>
      <c r="V224" s="189"/>
      <c r="W224" s="189"/>
      <c r="X224" s="189"/>
      <c r="Y224" s="190"/>
      <c r="Z224" s="191"/>
      <c r="AA224" s="192"/>
      <c r="AB224" s="5">
        <f t="shared" si="137"/>
      </c>
      <c r="AC224" s="4">
        <f t="shared" si="138"/>
      </c>
      <c r="AF224" s="4">
        <f t="shared" si="139"/>
      </c>
    </row>
    <row r="225" spans="2:32" ht="21" customHeight="1">
      <c r="B225" s="149">
        <f t="shared" si="133"/>
        <v>0</v>
      </c>
      <c r="C225" s="149">
        <f t="shared" si="134"/>
        <v>0</v>
      </c>
      <c r="D225" s="149">
        <f t="shared" si="135"/>
        <v>0</v>
      </c>
      <c r="E225" s="149">
        <f t="shared" si="136"/>
        <v>0</v>
      </c>
      <c r="G225" s="180">
        <v>204</v>
      </c>
      <c r="H225" s="181"/>
      <c r="I225" s="182"/>
      <c r="J225" s="183"/>
      <c r="K225" s="184"/>
      <c r="L225" s="185"/>
      <c r="M225" s="186"/>
      <c r="N225" s="186"/>
      <c r="O225" s="186"/>
      <c r="P225" s="186"/>
      <c r="Q225" s="186"/>
      <c r="R225" s="186"/>
      <c r="S225" s="187"/>
      <c r="T225" s="188"/>
      <c r="U225" s="189"/>
      <c r="V225" s="189"/>
      <c r="W225" s="189"/>
      <c r="X225" s="189"/>
      <c r="Y225" s="190"/>
      <c r="Z225" s="191"/>
      <c r="AA225" s="192"/>
      <c r="AB225" s="5">
        <f t="shared" si="137"/>
      </c>
      <c r="AC225" s="4">
        <f t="shared" si="138"/>
      </c>
      <c r="AF225" s="4">
        <f t="shared" si="139"/>
      </c>
    </row>
    <row r="226" spans="2:32" ht="21" customHeight="1">
      <c r="B226" s="149">
        <f t="shared" si="133"/>
        <v>0</v>
      </c>
      <c r="C226" s="149">
        <f t="shared" si="134"/>
        <v>0</v>
      </c>
      <c r="D226" s="149">
        <f t="shared" si="135"/>
        <v>0</v>
      </c>
      <c r="E226" s="149">
        <f t="shared" si="136"/>
        <v>0</v>
      </c>
      <c r="G226" s="193">
        <v>205</v>
      </c>
      <c r="H226" s="194"/>
      <c r="I226" s="195"/>
      <c r="J226" s="196"/>
      <c r="K226" s="197"/>
      <c r="L226" s="198"/>
      <c r="M226" s="199"/>
      <c r="N226" s="199"/>
      <c r="O226" s="199"/>
      <c r="P226" s="199"/>
      <c r="Q226" s="199"/>
      <c r="R226" s="199"/>
      <c r="S226" s="200"/>
      <c r="T226" s="201"/>
      <c r="U226" s="202"/>
      <c r="V226" s="202"/>
      <c r="W226" s="202"/>
      <c r="X226" s="202"/>
      <c r="Y226" s="203"/>
      <c r="Z226" s="204"/>
      <c r="AA226" s="192"/>
      <c r="AB226" s="5">
        <f t="shared" si="137"/>
      </c>
      <c r="AC226" s="4">
        <f t="shared" si="138"/>
      </c>
      <c r="AF226" s="4">
        <f t="shared" si="139"/>
      </c>
    </row>
    <row r="227" spans="2:32" ht="21" customHeight="1">
      <c r="B227" s="149">
        <f t="shared" si="133"/>
        <v>0</v>
      </c>
      <c r="C227" s="149">
        <f t="shared" si="134"/>
        <v>0</v>
      </c>
      <c r="D227" s="149">
        <f t="shared" si="135"/>
        <v>0</v>
      </c>
      <c r="E227" s="149">
        <f t="shared" si="136"/>
        <v>0</v>
      </c>
      <c r="G227" s="167">
        <v>206</v>
      </c>
      <c r="H227" s="168"/>
      <c r="I227" s="169"/>
      <c r="J227" s="170"/>
      <c r="K227" s="171"/>
      <c r="L227" s="205"/>
      <c r="M227" s="173"/>
      <c r="N227" s="173"/>
      <c r="O227" s="173"/>
      <c r="P227" s="173"/>
      <c r="Q227" s="173"/>
      <c r="R227" s="173"/>
      <c r="S227" s="174"/>
      <c r="T227" s="175"/>
      <c r="U227" s="176"/>
      <c r="V227" s="176"/>
      <c r="W227" s="176"/>
      <c r="X227" s="176"/>
      <c r="Y227" s="206"/>
      <c r="Z227" s="207"/>
      <c r="AA227" s="192"/>
      <c r="AB227" s="5">
        <f t="shared" si="137"/>
      </c>
      <c r="AC227" s="4">
        <f t="shared" si="138"/>
      </c>
      <c r="AF227" s="4">
        <f t="shared" si="139"/>
      </c>
    </row>
    <row r="228" spans="2:32" ht="21" customHeight="1">
      <c r="B228" s="149">
        <f t="shared" si="133"/>
        <v>0</v>
      </c>
      <c r="C228" s="149">
        <f t="shared" si="134"/>
        <v>0</v>
      </c>
      <c r="D228" s="149">
        <f t="shared" si="135"/>
        <v>0</v>
      </c>
      <c r="E228" s="149">
        <f t="shared" si="136"/>
        <v>0</v>
      </c>
      <c r="G228" s="180">
        <v>207</v>
      </c>
      <c r="H228" s="181"/>
      <c r="I228" s="182"/>
      <c r="J228" s="183"/>
      <c r="K228" s="184"/>
      <c r="L228" s="185"/>
      <c r="M228" s="186"/>
      <c r="N228" s="186"/>
      <c r="O228" s="186"/>
      <c r="P228" s="186"/>
      <c r="Q228" s="186"/>
      <c r="R228" s="186"/>
      <c r="S228" s="187"/>
      <c r="T228" s="188"/>
      <c r="U228" s="189"/>
      <c r="V228" s="189"/>
      <c r="W228" s="189"/>
      <c r="X228" s="189"/>
      <c r="Y228" s="190"/>
      <c r="Z228" s="191"/>
      <c r="AA228" s="192"/>
      <c r="AB228" s="5">
        <f t="shared" si="137"/>
      </c>
      <c r="AC228" s="4">
        <f t="shared" si="138"/>
      </c>
      <c r="AF228" s="4">
        <f t="shared" si="139"/>
      </c>
    </row>
    <row r="229" spans="2:32" ht="21" customHeight="1">
      <c r="B229" s="149">
        <f t="shared" si="133"/>
        <v>0</v>
      </c>
      <c r="C229" s="149">
        <f t="shared" si="134"/>
        <v>0</v>
      </c>
      <c r="D229" s="149">
        <f t="shared" si="135"/>
        <v>0</v>
      </c>
      <c r="E229" s="149">
        <f t="shared" si="136"/>
        <v>0</v>
      </c>
      <c r="G229" s="180">
        <v>208</v>
      </c>
      <c r="H229" s="181"/>
      <c r="I229" s="182"/>
      <c r="J229" s="183"/>
      <c r="K229" s="184"/>
      <c r="L229" s="185"/>
      <c r="M229" s="186"/>
      <c r="N229" s="186"/>
      <c r="O229" s="186"/>
      <c r="P229" s="186"/>
      <c r="Q229" s="186"/>
      <c r="R229" s="186"/>
      <c r="S229" s="187"/>
      <c r="T229" s="188"/>
      <c r="U229" s="189"/>
      <c r="V229" s="189"/>
      <c r="W229" s="189"/>
      <c r="X229" s="189"/>
      <c r="Y229" s="190"/>
      <c r="Z229" s="191"/>
      <c r="AA229" s="192"/>
      <c r="AB229" s="5">
        <f t="shared" si="137"/>
      </c>
      <c r="AC229" s="4">
        <f t="shared" si="138"/>
      </c>
      <c r="AF229" s="4">
        <f t="shared" si="139"/>
      </c>
    </row>
    <row r="230" spans="2:32" ht="21" customHeight="1">
      <c r="B230" s="149">
        <f aca="true" t="shared" si="140" ref="B230:B239">IF(I230="男",10,IF(I230="女",20,0))</f>
        <v>0</v>
      </c>
      <c r="C230" s="149">
        <f aca="true" t="shared" si="141" ref="C230:C239">IF(K230="○",200,IF(ISBLANK(J230),0,100))</f>
        <v>0</v>
      </c>
      <c r="D230" s="149">
        <f aca="true" t="shared" si="142" ref="D230:D239">IF(L230="○",1,IF(M230="○",2,IF(N230="○",3,IF(O230="○",4,IF(P230="○",5,IF(Q230="○",6,IF(R230="○",7,IF(S230="○",8,0))))))))</f>
        <v>0</v>
      </c>
      <c r="E230" s="149">
        <f aca="true" t="shared" si="143" ref="E230:E239">SUM(B230:D230)</f>
        <v>0</v>
      </c>
      <c r="G230" s="180">
        <v>209</v>
      </c>
      <c r="H230" s="181"/>
      <c r="I230" s="182"/>
      <c r="J230" s="183"/>
      <c r="K230" s="184"/>
      <c r="L230" s="185"/>
      <c r="M230" s="186"/>
      <c r="N230" s="186"/>
      <c r="O230" s="186"/>
      <c r="P230" s="186"/>
      <c r="Q230" s="186"/>
      <c r="R230" s="186"/>
      <c r="S230" s="187"/>
      <c r="T230" s="188"/>
      <c r="U230" s="189"/>
      <c r="V230" s="189"/>
      <c r="W230" s="189"/>
      <c r="X230" s="189"/>
      <c r="Y230" s="190"/>
      <c r="Z230" s="191"/>
      <c r="AA230" s="192"/>
      <c r="AB230" s="5">
        <f aca="true" t="shared" si="144" ref="AB230:AB239">IF(OR(AND(ISBLANK(H230),E230&gt;0),AND(NOT(ISBLANK(H230)),COUNTA(I230:S230)&lt;3)),"レ","")</f>
      </c>
      <c r="AC230" s="4">
        <f aca="true" t="shared" si="145" ref="AC230:AC239">IF(COUNTIF(L230:S230,"○")&gt;1,"区分の確認","")</f>
      </c>
      <c r="AF230" s="4">
        <f aca="true" t="shared" si="146" ref="AF230:AF239">IF(AND(NOT(ISBLANK(J230)),NOT(ISBLANK(K230))),"宿泊・日帰りの確認","")</f>
      </c>
    </row>
    <row r="231" spans="2:32" ht="21" customHeight="1">
      <c r="B231" s="149">
        <f t="shared" si="140"/>
        <v>0</v>
      </c>
      <c r="C231" s="149">
        <f t="shared" si="141"/>
        <v>0</v>
      </c>
      <c r="D231" s="149">
        <f t="shared" si="142"/>
        <v>0</v>
      </c>
      <c r="E231" s="149">
        <f t="shared" si="143"/>
        <v>0</v>
      </c>
      <c r="G231" s="193">
        <v>210</v>
      </c>
      <c r="H231" s="194"/>
      <c r="I231" s="195"/>
      <c r="J231" s="196"/>
      <c r="K231" s="197"/>
      <c r="L231" s="198"/>
      <c r="M231" s="199"/>
      <c r="N231" s="199"/>
      <c r="O231" s="199"/>
      <c r="P231" s="199"/>
      <c r="Q231" s="199"/>
      <c r="R231" s="199"/>
      <c r="S231" s="200"/>
      <c r="T231" s="201"/>
      <c r="U231" s="202"/>
      <c r="V231" s="202"/>
      <c r="W231" s="202"/>
      <c r="X231" s="202"/>
      <c r="Y231" s="203"/>
      <c r="Z231" s="204"/>
      <c r="AA231" s="192"/>
      <c r="AB231" s="5">
        <f t="shared" si="144"/>
      </c>
      <c r="AC231" s="4">
        <f t="shared" si="145"/>
      </c>
      <c r="AF231" s="4">
        <f t="shared" si="146"/>
      </c>
    </row>
    <row r="232" spans="2:32" ht="21" customHeight="1">
      <c r="B232" s="149">
        <f t="shared" si="140"/>
        <v>0</v>
      </c>
      <c r="C232" s="149">
        <f t="shared" si="141"/>
        <v>0</v>
      </c>
      <c r="D232" s="149">
        <f t="shared" si="142"/>
        <v>0</v>
      </c>
      <c r="E232" s="149">
        <f t="shared" si="143"/>
        <v>0</v>
      </c>
      <c r="G232" s="167">
        <v>211</v>
      </c>
      <c r="H232" s="168"/>
      <c r="I232" s="169"/>
      <c r="J232" s="170"/>
      <c r="K232" s="171"/>
      <c r="L232" s="205"/>
      <c r="M232" s="173"/>
      <c r="N232" s="173"/>
      <c r="O232" s="173"/>
      <c r="P232" s="173"/>
      <c r="Q232" s="173"/>
      <c r="R232" s="173"/>
      <c r="S232" s="174"/>
      <c r="T232" s="175"/>
      <c r="U232" s="176"/>
      <c r="V232" s="176"/>
      <c r="W232" s="176"/>
      <c r="X232" s="176"/>
      <c r="Y232" s="206"/>
      <c r="Z232" s="207"/>
      <c r="AA232" s="192"/>
      <c r="AB232" s="5">
        <f t="shared" si="144"/>
      </c>
      <c r="AC232" s="4">
        <f t="shared" si="145"/>
      </c>
      <c r="AF232" s="4">
        <f t="shared" si="146"/>
      </c>
    </row>
    <row r="233" spans="2:32" ht="21" customHeight="1">
      <c r="B233" s="149">
        <f t="shared" si="140"/>
        <v>0</v>
      </c>
      <c r="C233" s="149">
        <f t="shared" si="141"/>
        <v>0</v>
      </c>
      <c r="D233" s="149">
        <f t="shared" si="142"/>
        <v>0</v>
      </c>
      <c r="E233" s="149">
        <f t="shared" si="143"/>
        <v>0</v>
      </c>
      <c r="G233" s="180">
        <v>212</v>
      </c>
      <c r="H233" s="181"/>
      <c r="I233" s="182"/>
      <c r="J233" s="183"/>
      <c r="K233" s="184"/>
      <c r="L233" s="185"/>
      <c r="M233" s="186"/>
      <c r="N233" s="186"/>
      <c r="O233" s="186"/>
      <c r="P233" s="186"/>
      <c r="Q233" s="186"/>
      <c r="R233" s="186"/>
      <c r="S233" s="187"/>
      <c r="T233" s="188"/>
      <c r="U233" s="189"/>
      <c r="V233" s="189"/>
      <c r="W233" s="189"/>
      <c r="X233" s="189"/>
      <c r="Y233" s="190"/>
      <c r="Z233" s="191"/>
      <c r="AA233" s="192"/>
      <c r="AB233" s="5">
        <f t="shared" si="144"/>
      </c>
      <c r="AC233" s="4">
        <f t="shared" si="145"/>
      </c>
      <c r="AF233" s="4">
        <f t="shared" si="146"/>
      </c>
    </row>
    <row r="234" spans="2:32" ht="21" customHeight="1">
      <c r="B234" s="149">
        <f t="shared" si="140"/>
        <v>0</v>
      </c>
      <c r="C234" s="149">
        <f t="shared" si="141"/>
        <v>0</v>
      </c>
      <c r="D234" s="149">
        <f t="shared" si="142"/>
        <v>0</v>
      </c>
      <c r="E234" s="149">
        <f t="shared" si="143"/>
        <v>0</v>
      </c>
      <c r="G234" s="180">
        <v>213</v>
      </c>
      <c r="H234" s="181"/>
      <c r="I234" s="182"/>
      <c r="J234" s="183"/>
      <c r="K234" s="184"/>
      <c r="L234" s="185"/>
      <c r="M234" s="186"/>
      <c r="N234" s="186"/>
      <c r="O234" s="186"/>
      <c r="P234" s="186"/>
      <c r="Q234" s="186"/>
      <c r="R234" s="186"/>
      <c r="S234" s="187"/>
      <c r="T234" s="188"/>
      <c r="U234" s="189"/>
      <c r="V234" s="189"/>
      <c r="W234" s="189"/>
      <c r="X234" s="189"/>
      <c r="Y234" s="190"/>
      <c r="Z234" s="191"/>
      <c r="AA234" s="192"/>
      <c r="AB234" s="5">
        <f t="shared" si="144"/>
      </c>
      <c r="AC234" s="4">
        <f t="shared" si="145"/>
      </c>
      <c r="AF234" s="4">
        <f t="shared" si="146"/>
      </c>
    </row>
    <row r="235" spans="2:32" ht="21" customHeight="1">
      <c r="B235" s="149">
        <f t="shared" si="140"/>
        <v>0</v>
      </c>
      <c r="C235" s="149">
        <f t="shared" si="141"/>
        <v>0</v>
      </c>
      <c r="D235" s="149">
        <f t="shared" si="142"/>
        <v>0</v>
      </c>
      <c r="E235" s="149">
        <f t="shared" si="143"/>
        <v>0</v>
      </c>
      <c r="G235" s="180">
        <v>214</v>
      </c>
      <c r="H235" s="181"/>
      <c r="I235" s="182"/>
      <c r="J235" s="183"/>
      <c r="K235" s="184"/>
      <c r="L235" s="185"/>
      <c r="M235" s="186"/>
      <c r="N235" s="186"/>
      <c r="O235" s="186"/>
      <c r="P235" s="186"/>
      <c r="Q235" s="186"/>
      <c r="R235" s="186"/>
      <c r="S235" s="187"/>
      <c r="T235" s="188"/>
      <c r="U235" s="189"/>
      <c r="V235" s="189"/>
      <c r="W235" s="189"/>
      <c r="X235" s="189"/>
      <c r="Y235" s="190"/>
      <c r="Z235" s="191"/>
      <c r="AA235" s="192"/>
      <c r="AB235" s="5">
        <f t="shared" si="144"/>
      </c>
      <c r="AC235" s="4">
        <f t="shared" si="145"/>
      </c>
      <c r="AF235" s="4">
        <f t="shared" si="146"/>
      </c>
    </row>
    <row r="236" spans="2:32" ht="21" customHeight="1">
      <c r="B236" s="149">
        <f t="shared" si="140"/>
        <v>0</v>
      </c>
      <c r="C236" s="149">
        <f t="shared" si="141"/>
        <v>0</v>
      </c>
      <c r="D236" s="149">
        <f t="shared" si="142"/>
        <v>0</v>
      </c>
      <c r="E236" s="149">
        <f t="shared" si="143"/>
        <v>0</v>
      </c>
      <c r="G236" s="193">
        <v>215</v>
      </c>
      <c r="H236" s="194"/>
      <c r="I236" s="195"/>
      <c r="J236" s="196"/>
      <c r="K236" s="197"/>
      <c r="L236" s="198"/>
      <c r="M236" s="199"/>
      <c r="N236" s="199"/>
      <c r="O236" s="199"/>
      <c r="P236" s="199"/>
      <c r="Q236" s="199"/>
      <c r="R236" s="199"/>
      <c r="S236" s="200"/>
      <c r="T236" s="201"/>
      <c r="U236" s="202"/>
      <c r="V236" s="202"/>
      <c r="W236" s="202"/>
      <c r="X236" s="202"/>
      <c r="Y236" s="203"/>
      <c r="Z236" s="204"/>
      <c r="AA236" s="192"/>
      <c r="AB236" s="5">
        <f t="shared" si="144"/>
      </c>
      <c r="AC236" s="4">
        <f t="shared" si="145"/>
      </c>
      <c r="AF236" s="4">
        <f t="shared" si="146"/>
      </c>
    </row>
    <row r="237" spans="2:32" ht="21" customHeight="1">
      <c r="B237" s="149">
        <f t="shared" si="140"/>
        <v>0</v>
      </c>
      <c r="C237" s="149">
        <f t="shared" si="141"/>
        <v>0</v>
      </c>
      <c r="D237" s="149">
        <f t="shared" si="142"/>
        <v>0</v>
      </c>
      <c r="E237" s="149">
        <f t="shared" si="143"/>
        <v>0</v>
      </c>
      <c r="G237" s="167">
        <v>216</v>
      </c>
      <c r="H237" s="168"/>
      <c r="I237" s="169"/>
      <c r="J237" s="170"/>
      <c r="K237" s="171"/>
      <c r="L237" s="205"/>
      <c r="M237" s="173"/>
      <c r="N237" s="173"/>
      <c r="O237" s="173"/>
      <c r="P237" s="173"/>
      <c r="Q237" s="173"/>
      <c r="R237" s="173"/>
      <c r="S237" s="174"/>
      <c r="T237" s="175"/>
      <c r="U237" s="176"/>
      <c r="V237" s="176"/>
      <c r="W237" s="176"/>
      <c r="X237" s="176"/>
      <c r="Y237" s="206"/>
      <c r="Z237" s="207"/>
      <c r="AA237" s="192"/>
      <c r="AB237" s="5">
        <f t="shared" si="144"/>
      </c>
      <c r="AC237" s="4">
        <f t="shared" si="145"/>
      </c>
      <c r="AF237" s="4">
        <f t="shared" si="146"/>
      </c>
    </row>
    <row r="238" spans="2:32" ht="21" customHeight="1">
      <c r="B238" s="149">
        <f t="shared" si="140"/>
        <v>0</v>
      </c>
      <c r="C238" s="149">
        <f t="shared" si="141"/>
        <v>0</v>
      </c>
      <c r="D238" s="149">
        <f t="shared" si="142"/>
        <v>0</v>
      </c>
      <c r="E238" s="149">
        <f t="shared" si="143"/>
        <v>0</v>
      </c>
      <c r="G238" s="180">
        <v>217</v>
      </c>
      <c r="H238" s="181"/>
      <c r="I238" s="182"/>
      <c r="J238" s="183"/>
      <c r="K238" s="184"/>
      <c r="L238" s="185"/>
      <c r="M238" s="186"/>
      <c r="N238" s="186"/>
      <c r="O238" s="186"/>
      <c r="P238" s="186"/>
      <c r="Q238" s="186"/>
      <c r="R238" s="186"/>
      <c r="S238" s="187"/>
      <c r="T238" s="188"/>
      <c r="U238" s="189"/>
      <c r="V238" s="189"/>
      <c r="W238" s="189"/>
      <c r="X238" s="189"/>
      <c r="Y238" s="190"/>
      <c r="Z238" s="191"/>
      <c r="AA238" s="192"/>
      <c r="AB238" s="5">
        <f t="shared" si="144"/>
      </c>
      <c r="AC238" s="4">
        <f t="shared" si="145"/>
      </c>
      <c r="AF238" s="4">
        <f t="shared" si="146"/>
      </c>
    </row>
    <row r="239" spans="2:32" ht="21" customHeight="1">
      <c r="B239" s="149">
        <f t="shared" si="140"/>
        <v>0</v>
      </c>
      <c r="C239" s="149">
        <f t="shared" si="141"/>
        <v>0</v>
      </c>
      <c r="D239" s="149">
        <f t="shared" si="142"/>
        <v>0</v>
      </c>
      <c r="E239" s="149">
        <f t="shared" si="143"/>
        <v>0</v>
      </c>
      <c r="G239" s="180">
        <v>218</v>
      </c>
      <c r="H239" s="181"/>
      <c r="I239" s="182"/>
      <c r="J239" s="183"/>
      <c r="K239" s="184"/>
      <c r="L239" s="185"/>
      <c r="M239" s="186"/>
      <c r="N239" s="186"/>
      <c r="O239" s="186"/>
      <c r="P239" s="186"/>
      <c r="Q239" s="186"/>
      <c r="R239" s="186"/>
      <c r="S239" s="187"/>
      <c r="T239" s="188"/>
      <c r="U239" s="189"/>
      <c r="V239" s="189"/>
      <c r="W239" s="189"/>
      <c r="X239" s="189"/>
      <c r="Y239" s="190"/>
      <c r="Z239" s="191"/>
      <c r="AA239" s="192"/>
      <c r="AB239" s="5">
        <f t="shared" si="144"/>
      </c>
      <c r="AC239" s="4">
        <f t="shared" si="145"/>
      </c>
      <c r="AF239" s="4">
        <f t="shared" si="146"/>
      </c>
    </row>
    <row r="240" spans="2:32" ht="21" customHeight="1">
      <c r="B240" s="149">
        <f aca="true" t="shared" si="147" ref="B240:B249">IF(I240="男",10,IF(I240="女",20,0))</f>
        <v>0</v>
      </c>
      <c r="C240" s="149">
        <f aca="true" t="shared" si="148" ref="C240:C249">IF(K240="○",200,IF(ISBLANK(J240),0,100))</f>
        <v>0</v>
      </c>
      <c r="D240" s="149">
        <f aca="true" t="shared" si="149" ref="D240:D249">IF(L240="○",1,IF(M240="○",2,IF(N240="○",3,IF(O240="○",4,IF(P240="○",5,IF(Q240="○",6,IF(R240="○",7,IF(S240="○",8,0))))))))</f>
        <v>0</v>
      </c>
      <c r="E240" s="149">
        <f aca="true" t="shared" si="150" ref="E240:E249">SUM(B240:D240)</f>
        <v>0</v>
      </c>
      <c r="G240" s="180">
        <v>219</v>
      </c>
      <c r="H240" s="181"/>
      <c r="I240" s="182"/>
      <c r="J240" s="183"/>
      <c r="K240" s="184"/>
      <c r="L240" s="185"/>
      <c r="M240" s="186"/>
      <c r="N240" s="186"/>
      <c r="O240" s="186"/>
      <c r="P240" s="186"/>
      <c r="Q240" s="186"/>
      <c r="R240" s="186"/>
      <c r="S240" s="187"/>
      <c r="T240" s="188"/>
      <c r="U240" s="189"/>
      <c r="V240" s="189"/>
      <c r="W240" s="189"/>
      <c r="X240" s="189"/>
      <c r="Y240" s="190"/>
      <c r="Z240" s="191"/>
      <c r="AA240" s="192"/>
      <c r="AB240" s="5">
        <f aca="true" t="shared" si="151" ref="AB240:AB249">IF(OR(AND(ISBLANK(H240),E240&gt;0),AND(NOT(ISBLANK(H240)),COUNTA(I240:S240)&lt;3)),"レ","")</f>
      </c>
      <c r="AC240" s="4">
        <f aca="true" t="shared" si="152" ref="AC240:AC249">IF(COUNTIF(L240:S240,"○")&gt;1,"区分の確認","")</f>
      </c>
      <c r="AF240" s="4">
        <f aca="true" t="shared" si="153" ref="AF240:AF249">IF(AND(NOT(ISBLANK(J240)),NOT(ISBLANK(K240))),"宿泊・日帰りの確認","")</f>
      </c>
    </row>
    <row r="241" spans="2:32" ht="21" customHeight="1">
      <c r="B241" s="149">
        <f t="shared" si="147"/>
        <v>0</v>
      </c>
      <c r="C241" s="149">
        <f t="shared" si="148"/>
        <v>0</v>
      </c>
      <c r="D241" s="149">
        <f t="shared" si="149"/>
        <v>0</v>
      </c>
      <c r="E241" s="149">
        <f t="shared" si="150"/>
        <v>0</v>
      </c>
      <c r="G241" s="193">
        <v>220</v>
      </c>
      <c r="H241" s="194"/>
      <c r="I241" s="195"/>
      <c r="J241" s="196"/>
      <c r="K241" s="197"/>
      <c r="L241" s="198"/>
      <c r="M241" s="199"/>
      <c r="N241" s="199"/>
      <c r="O241" s="199"/>
      <c r="P241" s="199"/>
      <c r="Q241" s="199"/>
      <c r="R241" s="199"/>
      <c r="S241" s="200"/>
      <c r="T241" s="201"/>
      <c r="U241" s="202"/>
      <c r="V241" s="202"/>
      <c r="W241" s="202"/>
      <c r="X241" s="202"/>
      <c r="Y241" s="203"/>
      <c r="Z241" s="204"/>
      <c r="AA241" s="192"/>
      <c r="AB241" s="5">
        <f t="shared" si="151"/>
      </c>
      <c r="AC241" s="4">
        <f t="shared" si="152"/>
      </c>
      <c r="AF241" s="4">
        <f t="shared" si="153"/>
      </c>
    </row>
    <row r="242" spans="2:32" ht="21" customHeight="1">
      <c r="B242" s="149">
        <f t="shared" si="147"/>
        <v>0</v>
      </c>
      <c r="C242" s="149">
        <f t="shared" si="148"/>
        <v>0</v>
      </c>
      <c r="D242" s="149">
        <f t="shared" si="149"/>
        <v>0</v>
      </c>
      <c r="E242" s="149">
        <f t="shared" si="150"/>
        <v>0</v>
      </c>
      <c r="G242" s="167">
        <v>221</v>
      </c>
      <c r="H242" s="168"/>
      <c r="I242" s="169"/>
      <c r="J242" s="170"/>
      <c r="K242" s="171"/>
      <c r="L242" s="205"/>
      <c r="M242" s="173"/>
      <c r="N242" s="173"/>
      <c r="O242" s="173"/>
      <c r="P242" s="173"/>
      <c r="Q242" s="173"/>
      <c r="R242" s="173"/>
      <c r="S242" s="174"/>
      <c r="T242" s="175"/>
      <c r="U242" s="176"/>
      <c r="V242" s="176"/>
      <c r="W242" s="176"/>
      <c r="X242" s="176"/>
      <c r="Y242" s="206"/>
      <c r="Z242" s="207"/>
      <c r="AA242" s="192"/>
      <c r="AB242" s="5">
        <f t="shared" si="151"/>
      </c>
      <c r="AC242" s="4">
        <f t="shared" si="152"/>
      </c>
      <c r="AF242" s="4">
        <f t="shared" si="153"/>
      </c>
    </row>
    <row r="243" spans="2:32" ht="21" customHeight="1">
      <c r="B243" s="149">
        <f t="shared" si="147"/>
        <v>0</v>
      </c>
      <c r="C243" s="149">
        <f t="shared" si="148"/>
        <v>0</v>
      </c>
      <c r="D243" s="149">
        <f t="shared" si="149"/>
        <v>0</v>
      </c>
      <c r="E243" s="149">
        <f t="shared" si="150"/>
        <v>0</v>
      </c>
      <c r="G243" s="180">
        <v>222</v>
      </c>
      <c r="H243" s="181"/>
      <c r="I243" s="182"/>
      <c r="J243" s="183"/>
      <c r="K243" s="184"/>
      <c r="L243" s="185"/>
      <c r="M243" s="186"/>
      <c r="N243" s="186"/>
      <c r="O243" s="186"/>
      <c r="P243" s="186"/>
      <c r="Q243" s="186"/>
      <c r="R243" s="186"/>
      <c r="S243" s="187"/>
      <c r="T243" s="188"/>
      <c r="U243" s="189"/>
      <c r="V243" s="189"/>
      <c r="W243" s="189"/>
      <c r="X243" s="189"/>
      <c r="Y243" s="190"/>
      <c r="Z243" s="191"/>
      <c r="AA243" s="192"/>
      <c r="AB243" s="5">
        <f t="shared" si="151"/>
      </c>
      <c r="AC243" s="4">
        <f t="shared" si="152"/>
      </c>
      <c r="AF243" s="4">
        <f t="shared" si="153"/>
      </c>
    </row>
    <row r="244" spans="2:32" ht="21" customHeight="1">
      <c r="B244" s="149">
        <f t="shared" si="147"/>
        <v>0</v>
      </c>
      <c r="C244" s="149">
        <f t="shared" si="148"/>
        <v>0</v>
      </c>
      <c r="D244" s="149">
        <f t="shared" si="149"/>
        <v>0</v>
      </c>
      <c r="E244" s="149">
        <f t="shared" si="150"/>
        <v>0</v>
      </c>
      <c r="G244" s="180">
        <v>223</v>
      </c>
      <c r="H244" s="181"/>
      <c r="I244" s="182"/>
      <c r="J244" s="183"/>
      <c r="K244" s="184"/>
      <c r="L244" s="185"/>
      <c r="M244" s="186"/>
      <c r="N244" s="186"/>
      <c r="O244" s="186"/>
      <c r="P244" s="186"/>
      <c r="Q244" s="186"/>
      <c r="R244" s="186"/>
      <c r="S244" s="187"/>
      <c r="T244" s="188"/>
      <c r="U244" s="189"/>
      <c r="V244" s="189"/>
      <c r="W244" s="189"/>
      <c r="X244" s="189"/>
      <c r="Y244" s="190"/>
      <c r="Z244" s="191"/>
      <c r="AA244" s="192"/>
      <c r="AB244" s="5">
        <f t="shared" si="151"/>
      </c>
      <c r="AC244" s="4">
        <f t="shared" si="152"/>
      </c>
      <c r="AF244" s="4">
        <f t="shared" si="153"/>
      </c>
    </row>
    <row r="245" spans="2:32" ht="21" customHeight="1">
      <c r="B245" s="149">
        <f t="shared" si="147"/>
        <v>0</v>
      </c>
      <c r="C245" s="149">
        <f t="shared" si="148"/>
        <v>0</v>
      </c>
      <c r="D245" s="149">
        <f t="shared" si="149"/>
        <v>0</v>
      </c>
      <c r="E245" s="149">
        <f t="shared" si="150"/>
        <v>0</v>
      </c>
      <c r="G245" s="180">
        <v>224</v>
      </c>
      <c r="H245" s="181"/>
      <c r="I245" s="182"/>
      <c r="J245" s="183"/>
      <c r="K245" s="184"/>
      <c r="L245" s="185"/>
      <c r="M245" s="186"/>
      <c r="N245" s="186"/>
      <c r="O245" s="186"/>
      <c r="P245" s="186"/>
      <c r="Q245" s="186"/>
      <c r="R245" s="186"/>
      <c r="S245" s="187"/>
      <c r="T245" s="188"/>
      <c r="U245" s="189"/>
      <c r="V245" s="189"/>
      <c r="W245" s="189"/>
      <c r="X245" s="189"/>
      <c r="Y245" s="190"/>
      <c r="Z245" s="191"/>
      <c r="AA245" s="192"/>
      <c r="AB245" s="5">
        <f t="shared" si="151"/>
      </c>
      <c r="AC245" s="4">
        <f t="shared" si="152"/>
      </c>
      <c r="AF245" s="4">
        <f t="shared" si="153"/>
      </c>
    </row>
    <row r="246" spans="2:32" ht="21" customHeight="1">
      <c r="B246" s="149">
        <f t="shared" si="147"/>
        <v>0</v>
      </c>
      <c r="C246" s="149">
        <f t="shared" si="148"/>
        <v>0</v>
      </c>
      <c r="D246" s="149">
        <f t="shared" si="149"/>
        <v>0</v>
      </c>
      <c r="E246" s="149">
        <f t="shared" si="150"/>
        <v>0</v>
      </c>
      <c r="G246" s="208">
        <v>225</v>
      </c>
      <c r="H246" s="209"/>
      <c r="I246" s="210"/>
      <c r="J246" s="211"/>
      <c r="K246" s="212"/>
      <c r="L246" s="213"/>
      <c r="M246" s="214"/>
      <c r="N246" s="214"/>
      <c r="O246" s="214"/>
      <c r="P246" s="214"/>
      <c r="Q246" s="214"/>
      <c r="R246" s="214"/>
      <c r="S246" s="215"/>
      <c r="T246" s="216"/>
      <c r="U246" s="217"/>
      <c r="V246" s="217"/>
      <c r="W246" s="217"/>
      <c r="X246" s="217"/>
      <c r="Y246" s="218"/>
      <c r="Z246" s="219"/>
      <c r="AA246" s="192"/>
      <c r="AB246" s="5">
        <f t="shared" si="151"/>
      </c>
      <c r="AC246" s="4">
        <f t="shared" si="152"/>
      </c>
      <c r="AF246" s="4">
        <f t="shared" si="153"/>
      </c>
    </row>
    <row r="247" spans="2:32" ht="21" customHeight="1">
      <c r="B247" s="149">
        <f t="shared" si="147"/>
        <v>0</v>
      </c>
      <c r="C247" s="149">
        <f t="shared" si="148"/>
        <v>0</v>
      </c>
      <c r="D247" s="149">
        <f t="shared" si="149"/>
        <v>0</v>
      </c>
      <c r="E247" s="149">
        <f t="shared" si="150"/>
        <v>0</v>
      </c>
      <c r="G247" s="220">
        <v>226</v>
      </c>
      <c r="H247" s="221"/>
      <c r="I247" s="222"/>
      <c r="J247" s="223"/>
      <c r="K247" s="224"/>
      <c r="L247" s="225"/>
      <c r="M247" s="226"/>
      <c r="N247" s="226"/>
      <c r="O247" s="226"/>
      <c r="P247" s="226"/>
      <c r="Q247" s="226"/>
      <c r="R247" s="226"/>
      <c r="S247" s="227"/>
      <c r="T247" s="228"/>
      <c r="U247" s="229"/>
      <c r="V247" s="229"/>
      <c r="W247" s="229"/>
      <c r="X247" s="229"/>
      <c r="Y247" s="177"/>
      <c r="Z247" s="230"/>
      <c r="AA247" s="192"/>
      <c r="AB247" s="5">
        <f t="shared" si="151"/>
      </c>
      <c r="AC247" s="4">
        <f t="shared" si="152"/>
      </c>
      <c r="AF247" s="4">
        <f t="shared" si="153"/>
      </c>
    </row>
    <row r="248" spans="2:32" ht="21" customHeight="1">
      <c r="B248" s="149">
        <f t="shared" si="147"/>
        <v>0</v>
      </c>
      <c r="C248" s="149">
        <f t="shared" si="148"/>
        <v>0</v>
      </c>
      <c r="D248" s="149">
        <f t="shared" si="149"/>
        <v>0</v>
      </c>
      <c r="E248" s="149">
        <f t="shared" si="150"/>
        <v>0</v>
      </c>
      <c r="G248" s="180">
        <v>227</v>
      </c>
      <c r="H248" s="181"/>
      <c r="I248" s="182"/>
      <c r="J248" s="183"/>
      <c r="K248" s="184"/>
      <c r="L248" s="185"/>
      <c r="M248" s="186"/>
      <c r="N248" s="186"/>
      <c r="O248" s="186"/>
      <c r="P248" s="186"/>
      <c r="Q248" s="186"/>
      <c r="R248" s="186"/>
      <c r="S248" s="187"/>
      <c r="T248" s="188"/>
      <c r="U248" s="189"/>
      <c r="V248" s="189"/>
      <c r="W248" s="189"/>
      <c r="X248" s="189"/>
      <c r="Y248" s="190"/>
      <c r="Z248" s="191"/>
      <c r="AA248" s="192"/>
      <c r="AB248" s="5">
        <f t="shared" si="151"/>
      </c>
      <c r="AC248" s="4">
        <f t="shared" si="152"/>
      </c>
      <c r="AF248" s="4">
        <f t="shared" si="153"/>
      </c>
    </row>
    <row r="249" spans="2:32" ht="21" customHeight="1">
      <c r="B249" s="149">
        <f t="shared" si="147"/>
        <v>0</v>
      </c>
      <c r="C249" s="149">
        <f t="shared" si="148"/>
        <v>0</v>
      </c>
      <c r="D249" s="149">
        <f t="shared" si="149"/>
        <v>0</v>
      </c>
      <c r="E249" s="149">
        <f t="shared" si="150"/>
        <v>0</v>
      </c>
      <c r="G249" s="180">
        <v>228</v>
      </c>
      <c r="H249" s="181"/>
      <c r="I249" s="182"/>
      <c r="J249" s="183"/>
      <c r="K249" s="184"/>
      <c r="L249" s="185"/>
      <c r="M249" s="186"/>
      <c r="N249" s="186"/>
      <c r="O249" s="186"/>
      <c r="P249" s="186"/>
      <c r="Q249" s="186"/>
      <c r="R249" s="186"/>
      <c r="S249" s="187"/>
      <c r="T249" s="188"/>
      <c r="U249" s="189"/>
      <c r="V249" s="189"/>
      <c r="W249" s="189"/>
      <c r="X249" s="189"/>
      <c r="Y249" s="190"/>
      <c r="Z249" s="191"/>
      <c r="AA249" s="192"/>
      <c r="AB249" s="5">
        <f t="shared" si="151"/>
      </c>
      <c r="AC249" s="4">
        <f t="shared" si="152"/>
      </c>
      <c r="AF249" s="4">
        <f t="shared" si="153"/>
      </c>
    </row>
    <row r="250" spans="2:32" ht="21" customHeight="1">
      <c r="B250" s="149">
        <f aca="true" t="shared" si="154" ref="B250:B261">IF(I250="男",10,IF(I250="女",20,0))</f>
        <v>0</v>
      </c>
      <c r="C250" s="149">
        <f aca="true" t="shared" si="155" ref="C250:C261">IF(K250="○",200,IF(ISBLANK(J250),0,100))</f>
        <v>0</v>
      </c>
      <c r="D250" s="149">
        <f aca="true" t="shared" si="156" ref="D250:D261">IF(L250="○",1,IF(M250="○",2,IF(N250="○",3,IF(O250="○",4,IF(P250="○",5,IF(Q250="○",6,IF(R250="○",7,IF(S250="○",8,0))))))))</f>
        <v>0</v>
      </c>
      <c r="E250" s="149">
        <f aca="true" t="shared" si="157" ref="E250:E261">SUM(B250:D250)</f>
        <v>0</v>
      </c>
      <c r="G250" s="180">
        <v>229</v>
      </c>
      <c r="H250" s="181"/>
      <c r="I250" s="182"/>
      <c r="J250" s="183"/>
      <c r="K250" s="184"/>
      <c r="L250" s="185"/>
      <c r="M250" s="186"/>
      <c r="N250" s="186"/>
      <c r="O250" s="186"/>
      <c r="P250" s="186"/>
      <c r="Q250" s="186"/>
      <c r="R250" s="186"/>
      <c r="S250" s="187"/>
      <c r="T250" s="188"/>
      <c r="U250" s="189"/>
      <c r="V250" s="189"/>
      <c r="W250" s="189"/>
      <c r="X250" s="189"/>
      <c r="Y250" s="190"/>
      <c r="Z250" s="191"/>
      <c r="AA250" s="192"/>
      <c r="AB250" s="5">
        <f aca="true" t="shared" si="158" ref="AB250:AB261">IF(OR(AND(ISBLANK(H250),E250&gt;0),AND(NOT(ISBLANK(H250)),COUNTA(I250:S250)&lt;3)),"レ","")</f>
      </c>
      <c r="AC250" s="4">
        <f aca="true" t="shared" si="159" ref="AC250:AC261">IF(COUNTIF(L250:S250,"○")&gt;1,"区分の確認","")</f>
      </c>
      <c r="AF250" s="4">
        <f aca="true" t="shared" si="160" ref="AF250:AF261">IF(AND(NOT(ISBLANK(J250)),NOT(ISBLANK(K250))),"宿泊・日帰りの確認","")</f>
      </c>
    </row>
    <row r="251" spans="2:32" ht="21" customHeight="1">
      <c r="B251" s="149">
        <f t="shared" si="154"/>
        <v>0</v>
      </c>
      <c r="C251" s="149">
        <f t="shared" si="155"/>
        <v>0</v>
      </c>
      <c r="D251" s="149">
        <f t="shared" si="156"/>
        <v>0</v>
      </c>
      <c r="E251" s="149">
        <f t="shared" si="157"/>
        <v>0</v>
      </c>
      <c r="G251" s="193">
        <v>230</v>
      </c>
      <c r="H251" s="194"/>
      <c r="I251" s="195"/>
      <c r="J251" s="196"/>
      <c r="K251" s="197"/>
      <c r="L251" s="198"/>
      <c r="M251" s="199"/>
      <c r="N251" s="199"/>
      <c r="O251" s="199"/>
      <c r="P251" s="199"/>
      <c r="Q251" s="199"/>
      <c r="R251" s="199"/>
      <c r="S251" s="200"/>
      <c r="T251" s="201"/>
      <c r="U251" s="202"/>
      <c r="V251" s="202"/>
      <c r="W251" s="202"/>
      <c r="X251" s="202"/>
      <c r="Y251" s="203"/>
      <c r="Z251" s="204"/>
      <c r="AA251" s="192"/>
      <c r="AB251" s="5">
        <f t="shared" si="158"/>
      </c>
      <c r="AC251" s="4">
        <f t="shared" si="159"/>
      </c>
      <c r="AF251" s="4">
        <f t="shared" si="160"/>
      </c>
    </row>
    <row r="252" spans="2:32" ht="21" customHeight="1">
      <c r="B252" s="149">
        <f t="shared" si="154"/>
        <v>0</v>
      </c>
      <c r="C252" s="149">
        <f t="shared" si="155"/>
        <v>0</v>
      </c>
      <c r="D252" s="149">
        <f t="shared" si="156"/>
        <v>0</v>
      </c>
      <c r="E252" s="149">
        <f t="shared" si="157"/>
        <v>0</v>
      </c>
      <c r="G252" s="167">
        <v>231</v>
      </c>
      <c r="H252" s="168"/>
      <c r="I252" s="169"/>
      <c r="J252" s="170"/>
      <c r="K252" s="171"/>
      <c r="L252" s="205"/>
      <c r="M252" s="173"/>
      <c r="N252" s="173"/>
      <c r="O252" s="173"/>
      <c r="P252" s="173"/>
      <c r="Q252" s="173"/>
      <c r="R252" s="173"/>
      <c r="S252" s="174"/>
      <c r="T252" s="175"/>
      <c r="U252" s="176"/>
      <c r="V252" s="176"/>
      <c r="W252" s="176"/>
      <c r="X252" s="176"/>
      <c r="Y252" s="206"/>
      <c r="Z252" s="207"/>
      <c r="AA252" s="192"/>
      <c r="AB252" s="5">
        <f t="shared" si="158"/>
      </c>
      <c r="AC252" s="4">
        <f t="shared" si="159"/>
      </c>
      <c r="AF252" s="4">
        <f t="shared" si="160"/>
      </c>
    </row>
    <row r="253" spans="2:32" ht="21" customHeight="1">
      <c r="B253" s="149">
        <f t="shared" si="154"/>
        <v>0</v>
      </c>
      <c r="C253" s="149">
        <f t="shared" si="155"/>
        <v>0</v>
      </c>
      <c r="D253" s="149">
        <f t="shared" si="156"/>
        <v>0</v>
      </c>
      <c r="E253" s="149">
        <f t="shared" si="157"/>
        <v>0</v>
      </c>
      <c r="G253" s="180">
        <v>232</v>
      </c>
      <c r="H253" s="181"/>
      <c r="I253" s="182"/>
      <c r="J253" s="183"/>
      <c r="K253" s="184"/>
      <c r="L253" s="185"/>
      <c r="M253" s="186"/>
      <c r="N253" s="186"/>
      <c r="O253" s="186"/>
      <c r="P253" s="186"/>
      <c r="Q253" s="186"/>
      <c r="R253" s="186"/>
      <c r="S253" s="187"/>
      <c r="T253" s="188"/>
      <c r="U253" s="189"/>
      <c r="V253" s="189"/>
      <c r="W253" s="189"/>
      <c r="X253" s="189"/>
      <c r="Y253" s="190"/>
      <c r="Z253" s="191"/>
      <c r="AA253" s="192"/>
      <c r="AB253" s="5">
        <f t="shared" si="158"/>
      </c>
      <c r="AC253" s="4">
        <f t="shared" si="159"/>
      </c>
      <c r="AF253" s="4">
        <f t="shared" si="160"/>
      </c>
    </row>
    <row r="254" spans="2:32" ht="21" customHeight="1">
      <c r="B254" s="149">
        <f t="shared" si="154"/>
        <v>0</v>
      </c>
      <c r="C254" s="149">
        <f t="shared" si="155"/>
        <v>0</v>
      </c>
      <c r="D254" s="149">
        <f t="shared" si="156"/>
        <v>0</v>
      </c>
      <c r="E254" s="149">
        <f t="shared" si="157"/>
        <v>0</v>
      </c>
      <c r="G254" s="180">
        <v>233</v>
      </c>
      <c r="H254" s="181"/>
      <c r="I254" s="182"/>
      <c r="J254" s="183"/>
      <c r="K254" s="184"/>
      <c r="L254" s="185"/>
      <c r="M254" s="186"/>
      <c r="N254" s="186"/>
      <c r="O254" s="186"/>
      <c r="P254" s="186"/>
      <c r="Q254" s="186"/>
      <c r="R254" s="186"/>
      <c r="S254" s="187"/>
      <c r="T254" s="188"/>
      <c r="U254" s="189"/>
      <c r="V254" s="189"/>
      <c r="W254" s="189"/>
      <c r="X254" s="189"/>
      <c r="Y254" s="190"/>
      <c r="Z254" s="191"/>
      <c r="AA254" s="192"/>
      <c r="AB254" s="5">
        <f t="shared" si="158"/>
      </c>
      <c r="AC254" s="4">
        <f t="shared" si="159"/>
      </c>
      <c r="AF254" s="4">
        <f t="shared" si="160"/>
      </c>
    </row>
    <row r="255" spans="2:32" ht="21" customHeight="1">
      <c r="B255" s="149">
        <f t="shared" si="154"/>
        <v>0</v>
      </c>
      <c r="C255" s="149">
        <f t="shared" si="155"/>
        <v>0</v>
      </c>
      <c r="D255" s="149">
        <f t="shared" si="156"/>
        <v>0</v>
      </c>
      <c r="E255" s="149">
        <f t="shared" si="157"/>
        <v>0</v>
      </c>
      <c r="G255" s="180">
        <v>234</v>
      </c>
      <c r="H255" s="181"/>
      <c r="I255" s="182"/>
      <c r="J255" s="183"/>
      <c r="K255" s="184"/>
      <c r="L255" s="185"/>
      <c r="M255" s="186"/>
      <c r="N255" s="186"/>
      <c r="O255" s="186"/>
      <c r="P255" s="186"/>
      <c r="Q255" s="186"/>
      <c r="R255" s="186"/>
      <c r="S255" s="187"/>
      <c r="T255" s="188"/>
      <c r="U255" s="189"/>
      <c r="V255" s="189"/>
      <c r="W255" s="189"/>
      <c r="X255" s="189"/>
      <c r="Y255" s="190"/>
      <c r="Z255" s="191"/>
      <c r="AA255" s="192"/>
      <c r="AB255" s="5">
        <f t="shared" si="158"/>
      </c>
      <c r="AC255" s="4">
        <f t="shared" si="159"/>
      </c>
      <c r="AF255" s="4">
        <f t="shared" si="160"/>
      </c>
    </row>
    <row r="256" spans="2:32" ht="21" customHeight="1">
      <c r="B256" s="149">
        <f t="shared" si="154"/>
        <v>0</v>
      </c>
      <c r="C256" s="149">
        <f t="shared" si="155"/>
        <v>0</v>
      </c>
      <c r="D256" s="149">
        <f t="shared" si="156"/>
        <v>0</v>
      </c>
      <c r="E256" s="149">
        <f t="shared" si="157"/>
        <v>0</v>
      </c>
      <c r="G256" s="193">
        <v>235</v>
      </c>
      <c r="H256" s="194"/>
      <c r="I256" s="195"/>
      <c r="J256" s="196"/>
      <c r="K256" s="197"/>
      <c r="L256" s="198"/>
      <c r="M256" s="199"/>
      <c r="N256" s="199"/>
      <c r="O256" s="199"/>
      <c r="P256" s="199"/>
      <c r="Q256" s="199"/>
      <c r="R256" s="199"/>
      <c r="S256" s="200"/>
      <c r="T256" s="201"/>
      <c r="U256" s="202"/>
      <c r="V256" s="202"/>
      <c r="W256" s="202"/>
      <c r="X256" s="202"/>
      <c r="Y256" s="203"/>
      <c r="Z256" s="204"/>
      <c r="AA256" s="192"/>
      <c r="AB256" s="5">
        <f t="shared" si="158"/>
      </c>
      <c r="AC256" s="4">
        <f t="shared" si="159"/>
      </c>
      <c r="AF256" s="4">
        <f t="shared" si="160"/>
      </c>
    </row>
    <row r="257" spans="2:32" ht="21" customHeight="1">
      <c r="B257" s="149">
        <f t="shared" si="154"/>
        <v>0</v>
      </c>
      <c r="C257" s="149">
        <f t="shared" si="155"/>
        <v>0</v>
      </c>
      <c r="D257" s="149">
        <f t="shared" si="156"/>
        <v>0</v>
      </c>
      <c r="E257" s="149">
        <f t="shared" si="157"/>
        <v>0</v>
      </c>
      <c r="G257" s="167">
        <v>236</v>
      </c>
      <c r="H257" s="168"/>
      <c r="I257" s="169"/>
      <c r="J257" s="170"/>
      <c r="K257" s="171"/>
      <c r="L257" s="205"/>
      <c r="M257" s="173"/>
      <c r="N257" s="173"/>
      <c r="O257" s="173"/>
      <c r="P257" s="173"/>
      <c r="Q257" s="173"/>
      <c r="R257" s="173"/>
      <c r="S257" s="174"/>
      <c r="T257" s="175"/>
      <c r="U257" s="176"/>
      <c r="V257" s="176"/>
      <c r="W257" s="176"/>
      <c r="X257" s="176"/>
      <c r="Y257" s="206"/>
      <c r="Z257" s="207"/>
      <c r="AA257" s="192"/>
      <c r="AB257" s="5">
        <f t="shared" si="158"/>
      </c>
      <c r="AC257" s="4">
        <f t="shared" si="159"/>
      </c>
      <c r="AF257" s="4">
        <f t="shared" si="160"/>
      </c>
    </row>
    <row r="258" spans="2:32" ht="21" customHeight="1">
      <c r="B258" s="149">
        <f t="shared" si="154"/>
        <v>0</v>
      </c>
      <c r="C258" s="149">
        <f t="shared" si="155"/>
        <v>0</v>
      </c>
      <c r="D258" s="149">
        <f t="shared" si="156"/>
        <v>0</v>
      </c>
      <c r="E258" s="149">
        <f t="shared" si="157"/>
        <v>0</v>
      </c>
      <c r="G258" s="180">
        <v>237</v>
      </c>
      <c r="H258" s="181"/>
      <c r="I258" s="182"/>
      <c r="J258" s="183"/>
      <c r="K258" s="184"/>
      <c r="L258" s="185"/>
      <c r="M258" s="186"/>
      <c r="N258" s="186"/>
      <c r="O258" s="186"/>
      <c r="P258" s="186"/>
      <c r="Q258" s="186"/>
      <c r="R258" s="186"/>
      <c r="S258" s="187"/>
      <c r="T258" s="188"/>
      <c r="U258" s="189"/>
      <c r="V258" s="189"/>
      <c r="W258" s="189"/>
      <c r="X258" s="189"/>
      <c r="Y258" s="190"/>
      <c r="Z258" s="191"/>
      <c r="AA258" s="192"/>
      <c r="AB258" s="5">
        <f t="shared" si="158"/>
      </c>
      <c r="AC258" s="4">
        <f t="shared" si="159"/>
      </c>
      <c r="AF258" s="4">
        <f t="shared" si="160"/>
      </c>
    </row>
    <row r="259" spans="2:32" ht="21" customHeight="1">
      <c r="B259" s="149">
        <f t="shared" si="154"/>
        <v>0</v>
      </c>
      <c r="C259" s="149">
        <f t="shared" si="155"/>
        <v>0</v>
      </c>
      <c r="D259" s="149">
        <f t="shared" si="156"/>
        <v>0</v>
      </c>
      <c r="E259" s="149">
        <f t="shared" si="157"/>
        <v>0</v>
      </c>
      <c r="G259" s="180">
        <v>238</v>
      </c>
      <c r="H259" s="181"/>
      <c r="I259" s="182"/>
      <c r="J259" s="183"/>
      <c r="K259" s="184"/>
      <c r="L259" s="185"/>
      <c r="M259" s="186"/>
      <c r="N259" s="186"/>
      <c r="O259" s="186"/>
      <c r="P259" s="186"/>
      <c r="Q259" s="186"/>
      <c r="R259" s="186"/>
      <c r="S259" s="187"/>
      <c r="T259" s="188"/>
      <c r="U259" s="189"/>
      <c r="V259" s="189"/>
      <c r="W259" s="189"/>
      <c r="X259" s="189"/>
      <c r="Y259" s="190"/>
      <c r="Z259" s="191"/>
      <c r="AA259" s="192"/>
      <c r="AB259" s="5">
        <f t="shared" si="158"/>
      </c>
      <c r="AC259" s="4">
        <f t="shared" si="159"/>
      </c>
      <c r="AF259" s="4">
        <f t="shared" si="160"/>
      </c>
    </row>
    <row r="260" spans="2:32" ht="21" customHeight="1">
      <c r="B260" s="149">
        <f t="shared" si="154"/>
        <v>0</v>
      </c>
      <c r="C260" s="149">
        <f t="shared" si="155"/>
        <v>0</v>
      </c>
      <c r="D260" s="149">
        <f t="shared" si="156"/>
        <v>0</v>
      </c>
      <c r="E260" s="149">
        <f t="shared" si="157"/>
        <v>0</v>
      </c>
      <c r="G260" s="180">
        <v>239</v>
      </c>
      <c r="H260" s="181"/>
      <c r="I260" s="182"/>
      <c r="J260" s="183"/>
      <c r="K260" s="184"/>
      <c r="L260" s="185"/>
      <c r="M260" s="186"/>
      <c r="N260" s="186"/>
      <c r="O260" s="186"/>
      <c r="P260" s="186"/>
      <c r="Q260" s="186"/>
      <c r="R260" s="186"/>
      <c r="S260" s="187"/>
      <c r="T260" s="188"/>
      <c r="U260" s="189"/>
      <c r="V260" s="189"/>
      <c r="W260" s="189"/>
      <c r="X260" s="189"/>
      <c r="Y260" s="190"/>
      <c r="Z260" s="191"/>
      <c r="AA260" s="192"/>
      <c r="AB260" s="5">
        <f t="shared" si="158"/>
      </c>
      <c r="AC260" s="4">
        <f t="shared" si="159"/>
      </c>
      <c r="AF260" s="4">
        <f t="shared" si="160"/>
      </c>
    </row>
    <row r="261" spans="2:32" ht="21" customHeight="1">
      <c r="B261" s="149">
        <f t="shared" si="154"/>
        <v>0</v>
      </c>
      <c r="C261" s="149">
        <f t="shared" si="155"/>
        <v>0</v>
      </c>
      <c r="D261" s="149">
        <f t="shared" si="156"/>
        <v>0</v>
      </c>
      <c r="E261" s="149">
        <f t="shared" si="157"/>
        <v>0</v>
      </c>
      <c r="G261" s="193">
        <v>240</v>
      </c>
      <c r="H261" s="194"/>
      <c r="I261" s="195"/>
      <c r="J261" s="196"/>
      <c r="K261" s="197"/>
      <c r="L261" s="198"/>
      <c r="M261" s="199"/>
      <c r="N261" s="199"/>
      <c r="O261" s="199"/>
      <c r="P261" s="199"/>
      <c r="Q261" s="199"/>
      <c r="R261" s="199"/>
      <c r="S261" s="200"/>
      <c r="T261" s="201"/>
      <c r="U261" s="202"/>
      <c r="V261" s="202"/>
      <c r="W261" s="202"/>
      <c r="X261" s="202"/>
      <c r="Y261" s="203"/>
      <c r="Z261" s="204"/>
      <c r="AA261" s="192"/>
      <c r="AB261" s="5">
        <f t="shared" si="158"/>
      </c>
      <c r="AC261" s="4">
        <f t="shared" si="159"/>
      </c>
      <c r="AF261" s="4">
        <f t="shared" si="160"/>
      </c>
    </row>
  </sheetData>
  <sheetProtection/>
  <mergeCells count="16">
    <mergeCell ref="G11:Y11"/>
    <mergeCell ref="H12:Y12"/>
    <mergeCell ref="H13:Y13"/>
    <mergeCell ref="H14:Y14"/>
    <mergeCell ref="H15:Y15"/>
    <mergeCell ref="H16:Y16"/>
    <mergeCell ref="G18:H18"/>
    <mergeCell ref="I18:Z18"/>
    <mergeCell ref="G20:G21"/>
    <mergeCell ref="H20:H21"/>
    <mergeCell ref="I20:I21"/>
    <mergeCell ref="J20:J21"/>
    <mergeCell ref="K20:K21"/>
    <mergeCell ref="L20:S20"/>
    <mergeCell ref="T20:Y20"/>
    <mergeCell ref="Z20:Z21"/>
  </mergeCells>
  <printOptions/>
  <pageMargins left="0.7874015748031497" right="0.31496062992125984" top="0.7874015748031497" bottom="0.5511811023622047" header="0.5511811023622047" footer="0.3937007874015748"/>
  <pageSetup horizontalDpi="600" verticalDpi="600" orientation="portrait" paperSize="9" r:id="rId2"/>
  <headerFooter alignWithMargins="0">
    <oddHeader>&amp;R&amp;14その&amp;P</oddHeader>
  </headerFooter>
  <rowBreaks count="7" manualBreakCount="7">
    <brk id="51" min="6" max="25" man="1"/>
    <brk id="81" min="6" max="25" man="1"/>
    <brk id="111" min="6" max="25" man="1"/>
    <brk id="141" min="6" max="25" man="1"/>
    <brk id="171" min="6" max="25" man="1"/>
    <brk id="201" min="6" max="25" man="1"/>
    <brk id="231" min="6" max="25" man="1"/>
  </rowBreaks>
  <drawing r:id="rId1"/>
</worksheet>
</file>

<file path=xl/worksheets/sheet7.xml><?xml version="1.0" encoding="utf-8"?>
<worksheet xmlns="http://schemas.openxmlformats.org/spreadsheetml/2006/main" xmlns:r="http://schemas.openxmlformats.org/officeDocument/2006/relationships">
  <dimension ref="B7:AI260"/>
  <sheetViews>
    <sheetView view="pageBreakPreview" zoomScale="90" zoomScaleSheetLayoutView="90" zoomScalePageLayoutView="0" workbookViewId="0" topLeftCell="F7">
      <pane xSplit="6" ySplit="14" topLeftCell="L21" activePane="bottomRight" state="frozen"/>
      <selection pane="topLeft" activeCell="A1" sqref="A1"/>
      <selection pane="topRight" activeCell="F7" sqref="F7"/>
      <selection pane="bottomLeft" activeCell="F7" sqref="F7"/>
      <selection pane="bottomRight" activeCell="G11" sqref="G11:Y11"/>
    </sheetView>
  </sheetViews>
  <sheetFormatPr defaultColWidth="9.00390625" defaultRowHeight="13.5"/>
  <cols>
    <col min="1" max="1" width="9.00390625" style="231" bestFit="1" customWidth="1"/>
    <col min="2" max="4" width="10.00390625" style="231" customWidth="1"/>
    <col min="5" max="5" width="7.75390625" style="231" customWidth="1"/>
    <col min="6" max="6" width="3.75390625" style="231" customWidth="1"/>
    <col min="7" max="7" width="4.25390625" style="231" customWidth="1"/>
    <col min="8" max="8" width="17.00390625" style="231" customWidth="1"/>
    <col min="9" max="9" width="3.75390625" style="231" customWidth="1"/>
    <col min="10" max="10" width="5.00390625" style="231" customWidth="1"/>
    <col min="11" max="11" width="3.75390625" style="231" customWidth="1"/>
    <col min="12" max="25" width="3.50390625" style="231" customWidth="1"/>
    <col min="26" max="26" width="9.375" style="231" customWidth="1"/>
    <col min="27" max="27" width="1.25" style="231" customWidth="1"/>
    <col min="28" max="28" width="3.50390625" style="231" customWidth="1"/>
    <col min="29" max="29" width="1.25" style="231" customWidth="1"/>
    <col min="30" max="33" width="5.00390625" style="231" customWidth="1"/>
    <col min="34" max="34" width="1.25" style="231" customWidth="1"/>
    <col min="35" max="35" width="5.00390625" style="231" customWidth="1"/>
    <col min="36" max="36" width="9.00390625" style="231" bestFit="1" customWidth="1"/>
    <col min="37" max="16384" width="9.00390625" style="231" customWidth="1"/>
  </cols>
  <sheetData>
    <row r="7" ht="12.75">
      <c r="AB7" s="231" t="s">
        <v>384</v>
      </c>
    </row>
    <row r="8" spans="28:35" ht="12.75">
      <c r="AB8" s="231" t="s">
        <v>350</v>
      </c>
      <c r="AE8" s="231" t="s">
        <v>198</v>
      </c>
      <c r="AI8" s="231" t="s">
        <v>63</v>
      </c>
    </row>
    <row r="9" ht="7.5" customHeight="1"/>
    <row r="10" spans="28:35" ht="12.75">
      <c r="AB10" s="231" t="s">
        <v>323</v>
      </c>
      <c r="AD10" s="231">
        <v>401</v>
      </c>
      <c r="AE10" s="231">
        <v>301</v>
      </c>
      <c r="AF10" s="231" t="s">
        <v>351</v>
      </c>
      <c r="AG10" s="231" t="s">
        <v>341</v>
      </c>
      <c r="AI10" s="232" t="s">
        <v>127</v>
      </c>
    </row>
    <row r="11" spans="7:35" ht="16.5">
      <c r="G11" s="771" t="s">
        <v>216</v>
      </c>
      <c r="H11" s="775"/>
      <c r="I11" s="775"/>
      <c r="J11" s="775"/>
      <c r="K11" s="775"/>
      <c r="L11" s="775"/>
      <c r="M11" s="775"/>
      <c r="N11" s="775"/>
      <c r="O11" s="775"/>
      <c r="P11" s="775"/>
      <c r="Q11" s="775"/>
      <c r="R11" s="775"/>
      <c r="S11" s="775"/>
      <c r="T11" s="775"/>
      <c r="U11" s="775"/>
      <c r="V11" s="775"/>
      <c r="W11" s="775"/>
      <c r="X11" s="775"/>
      <c r="Y11" s="775"/>
      <c r="Z11" s="155"/>
      <c r="AB11" s="231" t="s">
        <v>324</v>
      </c>
      <c r="AD11" s="231">
        <v>402</v>
      </c>
      <c r="AE11" s="231">
        <v>302</v>
      </c>
      <c r="AF11" s="231" t="s">
        <v>334</v>
      </c>
      <c r="AG11" s="231" t="s">
        <v>343</v>
      </c>
      <c r="AI11" s="232" t="s">
        <v>127</v>
      </c>
    </row>
    <row r="12" spans="7:33" ht="13.5">
      <c r="G12" s="155"/>
      <c r="H12" s="776" t="s">
        <v>293</v>
      </c>
      <c r="I12" s="777"/>
      <c r="J12" s="777"/>
      <c r="K12" s="777"/>
      <c r="L12" s="777"/>
      <c r="M12" s="777"/>
      <c r="N12" s="777"/>
      <c r="O12" s="777"/>
      <c r="P12" s="777"/>
      <c r="Q12" s="777"/>
      <c r="R12" s="777"/>
      <c r="S12" s="777"/>
      <c r="T12" s="777"/>
      <c r="U12" s="777"/>
      <c r="V12" s="777"/>
      <c r="W12" s="777"/>
      <c r="X12" s="777"/>
      <c r="Y12" s="777"/>
      <c r="Z12" s="155"/>
      <c r="AD12" s="231">
        <v>403</v>
      </c>
      <c r="AE12" s="231">
        <v>303</v>
      </c>
      <c r="AG12" s="231" t="s">
        <v>344</v>
      </c>
    </row>
    <row r="13" spans="7:33" ht="13.5">
      <c r="G13" s="155"/>
      <c r="H13" s="778" t="s">
        <v>355</v>
      </c>
      <c r="I13" s="778"/>
      <c r="J13" s="778"/>
      <c r="K13" s="778"/>
      <c r="L13" s="778"/>
      <c r="M13" s="778"/>
      <c r="N13" s="778"/>
      <c r="O13" s="778"/>
      <c r="P13" s="778"/>
      <c r="Q13" s="778"/>
      <c r="R13" s="778"/>
      <c r="S13" s="778"/>
      <c r="T13" s="778"/>
      <c r="U13" s="778"/>
      <c r="V13" s="778"/>
      <c r="W13" s="778"/>
      <c r="X13" s="778"/>
      <c r="Y13" s="778"/>
      <c r="Z13" s="155"/>
      <c r="AD13" s="231">
        <v>404</v>
      </c>
      <c r="AE13" s="231">
        <v>304</v>
      </c>
      <c r="AG13" s="231" t="s">
        <v>346</v>
      </c>
    </row>
    <row r="14" spans="7:33" ht="13.5">
      <c r="G14" s="155"/>
      <c r="H14" s="776" t="s">
        <v>236</v>
      </c>
      <c r="I14" s="777"/>
      <c r="J14" s="777"/>
      <c r="K14" s="777"/>
      <c r="L14" s="777"/>
      <c r="M14" s="777"/>
      <c r="N14" s="777"/>
      <c r="O14" s="777"/>
      <c r="P14" s="777"/>
      <c r="Q14" s="777"/>
      <c r="R14" s="777"/>
      <c r="S14" s="777"/>
      <c r="T14" s="777"/>
      <c r="U14" s="777"/>
      <c r="V14" s="777"/>
      <c r="W14" s="777"/>
      <c r="X14" s="777"/>
      <c r="Y14" s="777"/>
      <c r="Z14" s="155"/>
      <c r="AD14" s="231">
        <v>405</v>
      </c>
      <c r="AE14" s="231">
        <v>305</v>
      </c>
      <c r="AG14" s="231" t="s">
        <v>347</v>
      </c>
    </row>
    <row r="15" spans="7:33" ht="13.5">
      <c r="G15" s="155"/>
      <c r="H15" s="776" t="s">
        <v>106</v>
      </c>
      <c r="I15" s="777"/>
      <c r="J15" s="777"/>
      <c r="K15" s="777"/>
      <c r="L15" s="777"/>
      <c r="M15" s="777"/>
      <c r="N15" s="777"/>
      <c r="O15" s="777"/>
      <c r="P15" s="777"/>
      <c r="Q15" s="777"/>
      <c r="R15" s="777"/>
      <c r="S15" s="777"/>
      <c r="T15" s="777"/>
      <c r="U15" s="777"/>
      <c r="V15" s="777"/>
      <c r="W15" s="777"/>
      <c r="X15" s="777"/>
      <c r="Y15" s="777"/>
      <c r="Z15" s="155"/>
      <c r="AD15" s="231" t="s">
        <v>32</v>
      </c>
      <c r="AE15" s="231" t="s">
        <v>3</v>
      </c>
      <c r="AF15" s="231" t="s">
        <v>336</v>
      </c>
      <c r="AG15" s="231" t="s">
        <v>357</v>
      </c>
    </row>
    <row r="16" spans="7:26" ht="7.5" customHeight="1">
      <c r="G16" s="155"/>
      <c r="H16" s="154"/>
      <c r="I16" s="233"/>
      <c r="J16" s="233"/>
      <c r="K16" s="233"/>
      <c r="L16" s="233"/>
      <c r="M16" s="233"/>
      <c r="N16" s="233"/>
      <c r="O16" s="233"/>
      <c r="P16" s="233"/>
      <c r="Q16" s="233"/>
      <c r="R16" s="233"/>
      <c r="S16" s="233"/>
      <c r="T16" s="233"/>
      <c r="U16" s="233"/>
      <c r="V16" s="233"/>
      <c r="W16" s="233"/>
      <c r="X16" s="233"/>
      <c r="Y16" s="233"/>
      <c r="Z16" s="155"/>
    </row>
    <row r="17" spans="7:26" ht="21.75" customHeight="1">
      <c r="G17" s="752" t="s">
        <v>360</v>
      </c>
      <c r="H17" s="752"/>
      <c r="I17" s="779">
        <f>IF(ISBLANK('共通データ'!O2),"",'共通データ'!O2)</f>
      </c>
      <c r="J17" s="780"/>
      <c r="K17" s="780"/>
      <c r="L17" s="780"/>
      <c r="M17" s="780"/>
      <c r="N17" s="780"/>
      <c r="O17" s="780"/>
      <c r="P17" s="780"/>
      <c r="Q17" s="780"/>
      <c r="R17" s="780"/>
      <c r="S17" s="780"/>
      <c r="T17" s="780"/>
      <c r="U17" s="780"/>
      <c r="V17" s="780"/>
      <c r="W17" s="780"/>
      <c r="X17" s="780"/>
      <c r="Y17" s="780"/>
      <c r="Z17" s="781"/>
    </row>
    <row r="18" spans="7:26" ht="7.5" customHeight="1">
      <c r="G18" s="155"/>
      <c r="H18" s="155"/>
      <c r="I18" s="155"/>
      <c r="J18" s="155"/>
      <c r="K18" s="155"/>
      <c r="L18" s="155"/>
      <c r="M18" s="155"/>
      <c r="N18" s="155"/>
      <c r="O18" s="155"/>
      <c r="P18" s="155"/>
      <c r="Q18" s="155"/>
      <c r="R18" s="155"/>
      <c r="S18" s="155"/>
      <c r="T18" s="155"/>
      <c r="U18" s="155"/>
      <c r="V18" s="155"/>
      <c r="W18" s="155"/>
      <c r="X18" s="155"/>
      <c r="Y18" s="155"/>
      <c r="Z18" s="155"/>
    </row>
    <row r="19" spans="2:26" ht="26.25" customHeight="1">
      <c r="B19" s="234"/>
      <c r="C19" s="234"/>
      <c r="D19" s="234"/>
      <c r="G19" s="756" t="s">
        <v>238</v>
      </c>
      <c r="H19" s="758" t="s">
        <v>368</v>
      </c>
      <c r="I19" s="760" t="s">
        <v>303</v>
      </c>
      <c r="J19" s="762" t="s">
        <v>198</v>
      </c>
      <c r="K19" s="762" t="s">
        <v>369</v>
      </c>
      <c r="L19" s="764" t="s">
        <v>371</v>
      </c>
      <c r="M19" s="765"/>
      <c r="N19" s="765"/>
      <c r="O19" s="765"/>
      <c r="P19" s="765"/>
      <c r="Q19" s="765"/>
      <c r="R19" s="765"/>
      <c r="S19" s="766"/>
      <c r="T19" s="767" t="s">
        <v>372</v>
      </c>
      <c r="U19" s="729"/>
      <c r="V19" s="729"/>
      <c r="W19" s="729"/>
      <c r="X19" s="729"/>
      <c r="Y19" s="768"/>
      <c r="Z19" s="769" t="s">
        <v>373</v>
      </c>
    </row>
    <row r="20" spans="7:26" ht="26.25" customHeight="1">
      <c r="G20" s="757"/>
      <c r="H20" s="759"/>
      <c r="I20" s="761"/>
      <c r="J20" s="763"/>
      <c r="K20" s="763"/>
      <c r="L20" s="161" t="s">
        <v>220</v>
      </c>
      <c r="M20" s="162" t="s">
        <v>383</v>
      </c>
      <c r="N20" s="162" t="s">
        <v>374</v>
      </c>
      <c r="O20" s="162" t="s">
        <v>312</v>
      </c>
      <c r="P20" s="162" t="s">
        <v>315</v>
      </c>
      <c r="Q20" s="162" t="s">
        <v>316</v>
      </c>
      <c r="R20" s="162" t="s">
        <v>224</v>
      </c>
      <c r="S20" s="163" t="s">
        <v>322</v>
      </c>
      <c r="T20" s="235" t="s">
        <v>218</v>
      </c>
      <c r="U20" s="165" t="s">
        <v>218</v>
      </c>
      <c r="V20" s="165" t="s">
        <v>218</v>
      </c>
      <c r="W20" s="165" t="s">
        <v>218</v>
      </c>
      <c r="X20" s="165" t="s">
        <v>218</v>
      </c>
      <c r="Y20" s="166" t="s">
        <v>218</v>
      </c>
      <c r="Z20" s="770"/>
    </row>
    <row r="21" spans="7:26" ht="21" customHeight="1">
      <c r="G21" s="167">
        <v>1</v>
      </c>
      <c r="H21" s="236"/>
      <c r="I21" s="169"/>
      <c r="J21" s="170"/>
      <c r="K21" s="171"/>
      <c r="L21" s="205"/>
      <c r="M21" s="173"/>
      <c r="N21" s="173"/>
      <c r="O21" s="173"/>
      <c r="P21" s="173"/>
      <c r="Q21" s="173"/>
      <c r="R21" s="173"/>
      <c r="S21" s="174"/>
      <c r="T21" s="175"/>
      <c r="U21" s="176"/>
      <c r="V21" s="176"/>
      <c r="W21" s="176"/>
      <c r="X21" s="176"/>
      <c r="Y21" s="177"/>
      <c r="Z21" s="237"/>
    </row>
    <row r="22" spans="7:26" ht="21" customHeight="1">
      <c r="G22" s="180">
        <v>2</v>
      </c>
      <c r="H22" s="238"/>
      <c r="I22" s="182"/>
      <c r="J22" s="183"/>
      <c r="K22" s="184"/>
      <c r="L22" s="185"/>
      <c r="M22" s="186"/>
      <c r="N22" s="186"/>
      <c r="O22" s="186"/>
      <c r="P22" s="186"/>
      <c r="Q22" s="186"/>
      <c r="R22" s="186"/>
      <c r="S22" s="187"/>
      <c r="T22" s="188"/>
      <c r="U22" s="189"/>
      <c r="V22" s="189"/>
      <c r="W22" s="189"/>
      <c r="X22" s="189"/>
      <c r="Y22" s="190"/>
      <c r="Z22" s="239"/>
    </row>
    <row r="23" spans="7:26" ht="21" customHeight="1">
      <c r="G23" s="180">
        <v>3</v>
      </c>
      <c r="H23" s="238"/>
      <c r="I23" s="182"/>
      <c r="J23" s="183"/>
      <c r="K23" s="184"/>
      <c r="L23" s="185"/>
      <c r="M23" s="186"/>
      <c r="N23" s="186"/>
      <c r="O23" s="186"/>
      <c r="P23" s="186"/>
      <c r="Q23" s="186"/>
      <c r="R23" s="186"/>
      <c r="S23" s="187"/>
      <c r="T23" s="188"/>
      <c r="U23" s="189"/>
      <c r="V23" s="189"/>
      <c r="W23" s="189"/>
      <c r="X23" s="189"/>
      <c r="Y23" s="190"/>
      <c r="Z23" s="239"/>
    </row>
    <row r="24" spans="7:26" ht="21" customHeight="1">
      <c r="G24" s="180">
        <v>4</v>
      </c>
      <c r="H24" s="238"/>
      <c r="I24" s="182"/>
      <c r="J24" s="183"/>
      <c r="K24" s="184"/>
      <c r="L24" s="185"/>
      <c r="M24" s="186"/>
      <c r="N24" s="186"/>
      <c r="O24" s="186"/>
      <c r="P24" s="186"/>
      <c r="Q24" s="186"/>
      <c r="R24" s="186"/>
      <c r="S24" s="187"/>
      <c r="T24" s="188"/>
      <c r="U24" s="189"/>
      <c r="V24" s="189"/>
      <c r="W24" s="189"/>
      <c r="X24" s="189"/>
      <c r="Y24" s="190"/>
      <c r="Z24" s="239"/>
    </row>
    <row r="25" spans="7:26" ht="21" customHeight="1">
      <c r="G25" s="193">
        <v>5</v>
      </c>
      <c r="H25" s="240"/>
      <c r="I25" s="195"/>
      <c r="J25" s="196"/>
      <c r="K25" s="197"/>
      <c r="L25" s="198"/>
      <c r="M25" s="199"/>
      <c r="N25" s="199"/>
      <c r="O25" s="199"/>
      <c r="P25" s="199"/>
      <c r="Q25" s="199"/>
      <c r="R25" s="199"/>
      <c r="S25" s="200"/>
      <c r="T25" s="201"/>
      <c r="U25" s="202"/>
      <c r="V25" s="202"/>
      <c r="W25" s="202"/>
      <c r="X25" s="202"/>
      <c r="Y25" s="203"/>
      <c r="Z25" s="241"/>
    </row>
    <row r="26" spans="7:26" ht="21" customHeight="1">
      <c r="G26" s="167">
        <v>6</v>
      </c>
      <c r="H26" s="236"/>
      <c r="I26" s="169"/>
      <c r="J26" s="170"/>
      <c r="K26" s="171"/>
      <c r="L26" s="205"/>
      <c r="M26" s="173"/>
      <c r="N26" s="173"/>
      <c r="O26" s="173"/>
      <c r="P26" s="173"/>
      <c r="Q26" s="173"/>
      <c r="R26" s="173"/>
      <c r="S26" s="174"/>
      <c r="T26" s="175"/>
      <c r="U26" s="176"/>
      <c r="V26" s="176"/>
      <c r="W26" s="176"/>
      <c r="X26" s="176"/>
      <c r="Y26" s="206"/>
      <c r="Z26" s="242"/>
    </row>
    <row r="27" spans="7:26" ht="21" customHeight="1">
      <c r="G27" s="180">
        <v>7</v>
      </c>
      <c r="H27" s="238"/>
      <c r="I27" s="182"/>
      <c r="J27" s="183"/>
      <c r="K27" s="184"/>
      <c r="L27" s="185"/>
      <c r="M27" s="186"/>
      <c r="N27" s="186"/>
      <c r="O27" s="186"/>
      <c r="P27" s="186"/>
      <c r="Q27" s="186"/>
      <c r="R27" s="186"/>
      <c r="S27" s="187"/>
      <c r="T27" s="188"/>
      <c r="U27" s="189"/>
      <c r="V27" s="189"/>
      <c r="W27" s="189"/>
      <c r="X27" s="189"/>
      <c r="Y27" s="190"/>
      <c r="Z27" s="239"/>
    </row>
    <row r="28" spans="7:26" ht="21" customHeight="1">
      <c r="G28" s="180">
        <v>8</v>
      </c>
      <c r="H28" s="238"/>
      <c r="I28" s="182"/>
      <c r="J28" s="183"/>
      <c r="K28" s="184"/>
      <c r="L28" s="185"/>
      <c r="M28" s="186"/>
      <c r="N28" s="186"/>
      <c r="O28" s="186"/>
      <c r="P28" s="186"/>
      <c r="Q28" s="186"/>
      <c r="R28" s="186"/>
      <c r="S28" s="187"/>
      <c r="T28" s="188"/>
      <c r="U28" s="189"/>
      <c r="V28" s="189"/>
      <c r="W28" s="189"/>
      <c r="X28" s="189"/>
      <c r="Y28" s="190"/>
      <c r="Z28" s="239"/>
    </row>
    <row r="29" spans="7:26" ht="21" customHeight="1">
      <c r="G29" s="180">
        <v>9</v>
      </c>
      <c r="H29" s="238"/>
      <c r="I29" s="182"/>
      <c r="J29" s="183"/>
      <c r="K29" s="184"/>
      <c r="L29" s="185"/>
      <c r="M29" s="186"/>
      <c r="N29" s="186"/>
      <c r="O29" s="186"/>
      <c r="P29" s="186"/>
      <c r="Q29" s="186"/>
      <c r="R29" s="186"/>
      <c r="S29" s="187"/>
      <c r="T29" s="188"/>
      <c r="U29" s="189"/>
      <c r="V29" s="189"/>
      <c r="W29" s="189"/>
      <c r="X29" s="189"/>
      <c r="Y29" s="190"/>
      <c r="Z29" s="239"/>
    </row>
    <row r="30" spans="7:26" ht="21" customHeight="1">
      <c r="G30" s="193">
        <v>10</v>
      </c>
      <c r="H30" s="240"/>
      <c r="I30" s="195"/>
      <c r="J30" s="196"/>
      <c r="K30" s="197"/>
      <c r="L30" s="198"/>
      <c r="M30" s="199"/>
      <c r="N30" s="199"/>
      <c r="O30" s="199"/>
      <c r="P30" s="199"/>
      <c r="Q30" s="199"/>
      <c r="R30" s="199"/>
      <c r="S30" s="200"/>
      <c r="T30" s="201"/>
      <c r="U30" s="202"/>
      <c r="V30" s="202"/>
      <c r="W30" s="202"/>
      <c r="X30" s="202"/>
      <c r="Y30" s="203"/>
      <c r="Z30" s="241"/>
    </row>
    <row r="31" spans="7:26" ht="21" customHeight="1">
      <c r="G31" s="167">
        <v>11</v>
      </c>
      <c r="H31" s="236"/>
      <c r="I31" s="169"/>
      <c r="J31" s="170"/>
      <c r="K31" s="171"/>
      <c r="L31" s="205"/>
      <c r="M31" s="173"/>
      <c r="N31" s="173"/>
      <c r="O31" s="173"/>
      <c r="P31" s="173"/>
      <c r="Q31" s="173"/>
      <c r="R31" s="173"/>
      <c r="S31" s="174"/>
      <c r="T31" s="175"/>
      <c r="U31" s="176"/>
      <c r="V31" s="176"/>
      <c r="W31" s="176"/>
      <c r="X31" s="176"/>
      <c r="Y31" s="206"/>
      <c r="Z31" s="242"/>
    </row>
    <row r="32" spans="7:26" ht="21" customHeight="1">
      <c r="G32" s="180">
        <v>12</v>
      </c>
      <c r="H32" s="238"/>
      <c r="I32" s="182"/>
      <c r="J32" s="183"/>
      <c r="K32" s="184"/>
      <c r="L32" s="185"/>
      <c r="M32" s="186"/>
      <c r="N32" s="186"/>
      <c r="O32" s="186"/>
      <c r="P32" s="186"/>
      <c r="Q32" s="186"/>
      <c r="R32" s="186"/>
      <c r="S32" s="187"/>
      <c r="T32" s="188"/>
      <c r="U32" s="189"/>
      <c r="V32" s="189"/>
      <c r="W32" s="189"/>
      <c r="X32" s="189"/>
      <c r="Y32" s="190"/>
      <c r="Z32" s="239"/>
    </row>
    <row r="33" spans="7:26" ht="21" customHeight="1">
      <c r="G33" s="180">
        <v>13</v>
      </c>
      <c r="H33" s="238"/>
      <c r="I33" s="182"/>
      <c r="J33" s="183"/>
      <c r="K33" s="184"/>
      <c r="L33" s="185"/>
      <c r="M33" s="186"/>
      <c r="N33" s="186"/>
      <c r="O33" s="186"/>
      <c r="P33" s="186"/>
      <c r="Q33" s="186"/>
      <c r="R33" s="186"/>
      <c r="S33" s="187"/>
      <c r="T33" s="188"/>
      <c r="U33" s="189"/>
      <c r="V33" s="189"/>
      <c r="W33" s="189"/>
      <c r="X33" s="189"/>
      <c r="Y33" s="190"/>
      <c r="Z33" s="239"/>
    </row>
    <row r="34" spans="7:26" ht="21" customHeight="1">
      <c r="G34" s="180">
        <v>14</v>
      </c>
      <c r="H34" s="238"/>
      <c r="I34" s="182"/>
      <c r="J34" s="183"/>
      <c r="K34" s="184"/>
      <c r="L34" s="185"/>
      <c r="M34" s="186"/>
      <c r="N34" s="186"/>
      <c r="O34" s="186"/>
      <c r="P34" s="186"/>
      <c r="Q34" s="186"/>
      <c r="R34" s="186"/>
      <c r="S34" s="187"/>
      <c r="T34" s="188"/>
      <c r="U34" s="189"/>
      <c r="V34" s="189"/>
      <c r="W34" s="189"/>
      <c r="X34" s="189"/>
      <c r="Y34" s="190"/>
      <c r="Z34" s="239"/>
    </row>
    <row r="35" spans="7:26" ht="21" customHeight="1">
      <c r="G35" s="208">
        <v>15</v>
      </c>
      <c r="H35" s="243"/>
      <c r="I35" s="210"/>
      <c r="J35" s="211"/>
      <c r="K35" s="212"/>
      <c r="L35" s="213"/>
      <c r="M35" s="214"/>
      <c r="N35" s="214"/>
      <c r="O35" s="214"/>
      <c r="P35" s="214"/>
      <c r="Q35" s="214"/>
      <c r="R35" s="214"/>
      <c r="S35" s="215"/>
      <c r="T35" s="216"/>
      <c r="U35" s="217"/>
      <c r="V35" s="217"/>
      <c r="W35" s="217"/>
      <c r="X35" s="217"/>
      <c r="Y35" s="218"/>
      <c r="Z35" s="244"/>
    </row>
    <row r="36" spans="7:26" ht="21" customHeight="1">
      <c r="G36" s="220">
        <v>16</v>
      </c>
      <c r="H36" s="245"/>
      <c r="I36" s="222"/>
      <c r="J36" s="223"/>
      <c r="K36" s="224"/>
      <c r="L36" s="225"/>
      <c r="M36" s="226"/>
      <c r="N36" s="226"/>
      <c r="O36" s="226"/>
      <c r="P36" s="226"/>
      <c r="Q36" s="226"/>
      <c r="R36" s="226"/>
      <c r="S36" s="227"/>
      <c r="T36" s="228"/>
      <c r="U36" s="229"/>
      <c r="V36" s="229"/>
      <c r="W36" s="229"/>
      <c r="X36" s="229"/>
      <c r="Y36" s="177"/>
      <c r="Z36" s="237"/>
    </row>
    <row r="37" spans="7:26" ht="21" customHeight="1">
      <c r="G37" s="180">
        <v>17</v>
      </c>
      <c r="H37" s="238"/>
      <c r="I37" s="182"/>
      <c r="J37" s="183"/>
      <c r="K37" s="184"/>
      <c r="L37" s="185"/>
      <c r="M37" s="186"/>
      <c r="N37" s="186"/>
      <c r="O37" s="186"/>
      <c r="P37" s="186"/>
      <c r="Q37" s="186"/>
      <c r="R37" s="186"/>
      <c r="S37" s="187"/>
      <c r="T37" s="188"/>
      <c r="U37" s="189"/>
      <c r="V37" s="189"/>
      <c r="W37" s="189"/>
      <c r="X37" s="189"/>
      <c r="Y37" s="190"/>
      <c r="Z37" s="239"/>
    </row>
    <row r="38" spans="7:26" ht="21" customHeight="1">
      <c r="G38" s="180">
        <v>18</v>
      </c>
      <c r="H38" s="238"/>
      <c r="I38" s="182"/>
      <c r="J38" s="183"/>
      <c r="K38" s="184"/>
      <c r="L38" s="185"/>
      <c r="M38" s="186"/>
      <c r="N38" s="186"/>
      <c r="O38" s="186"/>
      <c r="P38" s="186"/>
      <c r="Q38" s="186"/>
      <c r="R38" s="186"/>
      <c r="S38" s="187"/>
      <c r="T38" s="188"/>
      <c r="U38" s="189"/>
      <c r="V38" s="189"/>
      <c r="W38" s="189"/>
      <c r="X38" s="189"/>
      <c r="Y38" s="190"/>
      <c r="Z38" s="239"/>
    </row>
    <row r="39" spans="7:26" ht="21" customHeight="1">
      <c r="G39" s="180">
        <v>19</v>
      </c>
      <c r="H39" s="238"/>
      <c r="I39" s="182"/>
      <c r="J39" s="183"/>
      <c r="K39" s="184"/>
      <c r="L39" s="185"/>
      <c r="M39" s="186"/>
      <c r="N39" s="186"/>
      <c r="O39" s="186"/>
      <c r="P39" s="186"/>
      <c r="Q39" s="186"/>
      <c r="R39" s="186"/>
      <c r="S39" s="187"/>
      <c r="T39" s="188"/>
      <c r="U39" s="189"/>
      <c r="V39" s="189"/>
      <c r="W39" s="189"/>
      <c r="X39" s="189"/>
      <c r="Y39" s="190"/>
      <c r="Z39" s="239"/>
    </row>
    <row r="40" spans="7:26" ht="21" customHeight="1">
      <c r="G40" s="193">
        <v>20</v>
      </c>
      <c r="H40" s="240"/>
      <c r="I40" s="195"/>
      <c r="J40" s="196"/>
      <c r="K40" s="197"/>
      <c r="L40" s="198"/>
      <c r="M40" s="199"/>
      <c r="N40" s="199"/>
      <c r="O40" s="199"/>
      <c r="P40" s="199"/>
      <c r="Q40" s="199"/>
      <c r="R40" s="199"/>
      <c r="S40" s="200"/>
      <c r="T40" s="201"/>
      <c r="U40" s="202"/>
      <c r="V40" s="202"/>
      <c r="W40" s="202"/>
      <c r="X40" s="202"/>
      <c r="Y40" s="203"/>
      <c r="Z40" s="241"/>
    </row>
    <row r="41" spans="7:26" ht="21" customHeight="1">
      <c r="G41" s="167">
        <v>21</v>
      </c>
      <c r="H41" s="236"/>
      <c r="I41" s="169"/>
      <c r="J41" s="170"/>
      <c r="K41" s="171"/>
      <c r="L41" s="205"/>
      <c r="M41" s="173"/>
      <c r="N41" s="173"/>
      <c r="O41" s="173"/>
      <c r="P41" s="173"/>
      <c r="Q41" s="173"/>
      <c r="R41" s="173"/>
      <c r="S41" s="174"/>
      <c r="T41" s="175"/>
      <c r="U41" s="176"/>
      <c r="V41" s="176"/>
      <c r="W41" s="176"/>
      <c r="X41" s="176"/>
      <c r="Y41" s="206"/>
      <c r="Z41" s="242"/>
    </row>
    <row r="42" spans="7:26" ht="21" customHeight="1">
      <c r="G42" s="180">
        <v>22</v>
      </c>
      <c r="H42" s="238"/>
      <c r="I42" s="182"/>
      <c r="J42" s="183"/>
      <c r="K42" s="184"/>
      <c r="L42" s="185"/>
      <c r="M42" s="186"/>
      <c r="N42" s="186"/>
      <c r="O42" s="186"/>
      <c r="P42" s="186"/>
      <c r="Q42" s="186"/>
      <c r="R42" s="186"/>
      <c r="S42" s="187"/>
      <c r="T42" s="188"/>
      <c r="U42" s="189"/>
      <c r="V42" s="189"/>
      <c r="W42" s="189"/>
      <c r="X42" s="189"/>
      <c r="Y42" s="190"/>
      <c r="Z42" s="239"/>
    </row>
    <row r="43" spans="7:26" ht="21" customHeight="1">
      <c r="G43" s="180">
        <v>23</v>
      </c>
      <c r="H43" s="238"/>
      <c r="I43" s="182"/>
      <c r="J43" s="183"/>
      <c r="K43" s="184"/>
      <c r="L43" s="185"/>
      <c r="M43" s="186"/>
      <c r="N43" s="186"/>
      <c r="O43" s="186"/>
      <c r="P43" s="186"/>
      <c r="Q43" s="186"/>
      <c r="R43" s="186"/>
      <c r="S43" s="187"/>
      <c r="T43" s="188"/>
      <c r="U43" s="189"/>
      <c r="V43" s="189"/>
      <c r="W43" s="189"/>
      <c r="X43" s="189"/>
      <c r="Y43" s="190"/>
      <c r="Z43" s="239"/>
    </row>
    <row r="44" spans="7:26" ht="21" customHeight="1">
      <c r="G44" s="180">
        <v>24</v>
      </c>
      <c r="H44" s="238"/>
      <c r="I44" s="182"/>
      <c r="J44" s="183"/>
      <c r="K44" s="184"/>
      <c r="L44" s="185"/>
      <c r="M44" s="186"/>
      <c r="N44" s="186"/>
      <c r="O44" s="186"/>
      <c r="P44" s="186"/>
      <c r="Q44" s="186"/>
      <c r="R44" s="186"/>
      <c r="S44" s="187"/>
      <c r="T44" s="188"/>
      <c r="U44" s="189"/>
      <c r="V44" s="189"/>
      <c r="W44" s="189"/>
      <c r="X44" s="189"/>
      <c r="Y44" s="190"/>
      <c r="Z44" s="239"/>
    </row>
    <row r="45" spans="7:26" ht="21" customHeight="1">
      <c r="G45" s="193">
        <v>25</v>
      </c>
      <c r="H45" s="240"/>
      <c r="I45" s="195"/>
      <c r="J45" s="196"/>
      <c r="K45" s="197"/>
      <c r="L45" s="198"/>
      <c r="M45" s="199"/>
      <c r="N45" s="199"/>
      <c r="O45" s="199"/>
      <c r="P45" s="199"/>
      <c r="Q45" s="199"/>
      <c r="R45" s="199"/>
      <c r="S45" s="200"/>
      <c r="T45" s="201"/>
      <c r="U45" s="202"/>
      <c r="V45" s="202"/>
      <c r="W45" s="202"/>
      <c r="X45" s="202"/>
      <c r="Y45" s="203"/>
      <c r="Z45" s="241"/>
    </row>
    <row r="46" spans="7:26" ht="21" customHeight="1">
      <c r="G46" s="167">
        <v>26</v>
      </c>
      <c r="H46" s="236"/>
      <c r="I46" s="169"/>
      <c r="J46" s="170"/>
      <c r="K46" s="171"/>
      <c r="L46" s="205"/>
      <c r="M46" s="173"/>
      <c r="N46" s="173"/>
      <c r="O46" s="173"/>
      <c r="P46" s="173"/>
      <c r="Q46" s="173"/>
      <c r="R46" s="173"/>
      <c r="S46" s="174"/>
      <c r="T46" s="175"/>
      <c r="U46" s="176"/>
      <c r="V46" s="176"/>
      <c r="W46" s="176"/>
      <c r="X46" s="176"/>
      <c r="Y46" s="206"/>
      <c r="Z46" s="242"/>
    </row>
    <row r="47" spans="7:26" ht="21" customHeight="1">
      <c r="G47" s="180">
        <v>27</v>
      </c>
      <c r="H47" s="238"/>
      <c r="I47" s="182"/>
      <c r="J47" s="183"/>
      <c r="K47" s="184"/>
      <c r="L47" s="185"/>
      <c r="M47" s="186"/>
      <c r="N47" s="186"/>
      <c r="O47" s="186"/>
      <c r="P47" s="186"/>
      <c r="Q47" s="186"/>
      <c r="R47" s="186"/>
      <c r="S47" s="187"/>
      <c r="T47" s="188"/>
      <c r="U47" s="189"/>
      <c r="V47" s="189"/>
      <c r="W47" s="189"/>
      <c r="X47" s="189"/>
      <c r="Y47" s="190"/>
      <c r="Z47" s="239"/>
    </row>
    <row r="48" spans="7:26" ht="21" customHeight="1">
      <c r="G48" s="180">
        <v>28</v>
      </c>
      <c r="H48" s="238"/>
      <c r="I48" s="182"/>
      <c r="J48" s="183"/>
      <c r="K48" s="184"/>
      <c r="L48" s="185"/>
      <c r="M48" s="186"/>
      <c r="N48" s="186"/>
      <c r="O48" s="186"/>
      <c r="P48" s="186"/>
      <c r="Q48" s="186"/>
      <c r="R48" s="186"/>
      <c r="S48" s="187"/>
      <c r="T48" s="188"/>
      <c r="U48" s="189"/>
      <c r="V48" s="189"/>
      <c r="W48" s="189"/>
      <c r="X48" s="189"/>
      <c r="Y48" s="190"/>
      <c r="Z48" s="239"/>
    </row>
    <row r="49" spans="7:26" ht="21" customHeight="1">
      <c r="G49" s="180">
        <v>29</v>
      </c>
      <c r="H49" s="238"/>
      <c r="I49" s="182"/>
      <c r="J49" s="183"/>
      <c r="K49" s="184"/>
      <c r="L49" s="185"/>
      <c r="M49" s="186"/>
      <c r="N49" s="186"/>
      <c r="O49" s="186"/>
      <c r="P49" s="186"/>
      <c r="Q49" s="186"/>
      <c r="R49" s="186"/>
      <c r="S49" s="187"/>
      <c r="T49" s="188"/>
      <c r="U49" s="189"/>
      <c r="V49" s="189"/>
      <c r="W49" s="189"/>
      <c r="X49" s="189"/>
      <c r="Y49" s="190"/>
      <c r="Z49" s="239"/>
    </row>
    <row r="50" spans="7:26" ht="21" customHeight="1">
      <c r="G50" s="193">
        <v>30</v>
      </c>
      <c r="H50" s="240"/>
      <c r="I50" s="195"/>
      <c r="J50" s="196"/>
      <c r="K50" s="197"/>
      <c r="L50" s="198"/>
      <c r="M50" s="199"/>
      <c r="N50" s="199"/>
      <c r="O50" s="199"/>
      <c r="P50" s="199"/>
      <c r="Q50" s="199"/>
      <c r="R50" s="199"/>
      <c r="S50" s="200"/>
      <c r="T50" s="201"/>
      <c r="U50" s="202"/>
      <c r="V50" s="202"/>
      <c r="W50" s="202"/>
      <c r="X50" s="202"/>
      <c r="Y50" s="203"/>
      <c r="Z50" s="241"/>
    </row>
    <row r="51" spans="7:26" ht="21" customHeight="1">
      <c r="G51" s="167">
        <v>31</v>
      </c>
      <c r="H51" s="236"/>
      <c r="I51" s="169"/>
      <c r="J51" s="170"/>
      <c r="K51" s="171"/>
      <c r="L51" s="205"/>
      <c r="M51" s="173"/>
      <c r="N51" s="173"/>
      <c r="O51" s="173"/>
      <c r="P51" s="173"/>
      <c r="Q51" s="173"/>
      <c r="R51" s="173"/>
      <c r="S51" s="174"/>
      <c r="T51" s="175"/>
      <c r="U51" s="176"/>
      <c r="V51" s="176"/>
      <c r="W51" s="176"/>
      <c r="X51" s="176"/>
      <c r="Y51" s="206"/>
      <c r="Z51" s="242"/>
    </row>
    <row r="52" spans="7:26" ht="21" customHeight="1">
      <c r="G52" s="180">
        <v>32</v>
      </c>
      <c r="H52" s="238"/>
      <c r="I52" s="182"/>
      <c r="J52" s="183"/>
      <c r="K52" s="184"/>
      <c r="L52" s="185"/>
      <c r="M52" s="186"/>
      <c r="N52" s="186"/>
      <c r="O52" s="186"/>
      <c r="P52" s="186"/>
      <c r="Q52" s="186"/>
      <c r="R52" s="186"/>
      <c r="S52" s="187"/>
      <c r="T52" s="188"/>
      <c r="U52" s="189"/>
      <c r="V52" s="189"/>
      <c r="W52" s="189"/>
      <c r="X52" s="189"/>
      <c r="Y52" s="190"/>
      <c r="Z52" s="239"/>
    </row>
    <row r="53" spans="7:26" ht="21" customHeight="1">
      <c r="G53" s="180">
        <v>33</v>
      </c>
      <c r="H53" s="238"/>
      <c r="I53" s="182"/>
      <c r="J53" s="183"/>
      <c r="K53" s="184"/>
      <c r="L53" s="185"/>
      <c r="M53" s="186"/>
      <c r="N53" s="186"/>
      <c r="O53" s="186"/>
      <c r="P53" s="186"/>
      <c r="Q53" s="186"/>
      <c r="R53" s="186"/>
      <c r="S53" s="187"/>
      <c r="T53" s="188"/>
      <c r="U53" s="189"/>
      <c r="V53" s="189"/>
      <c r="W53" s="189"/>
      <c r="X53" s="189"/>
      <c r="Y53" s="190"/>
      <c r="Z53" s="239"/>
    </row>
    <row r="54" spans="7:26" ht="21" customHeight="1">
      <c r="G54" s="180">
        <v>34</v>
      </c>
      <c r="H54" s="238"/>
      <c r="I54" s="182"/>
      <c r="J54" s="183"/>
      <c r="K54" s="184"/>
      <c r="L54" s="185"/>
      <c r="M54" s="186"/>
      <c r="N54" s="186"/>
      <c r="O54" s="186"/>
      <c r="P54" s="186"/>
      <c r="Q54" s="186"/>
      <c r="R54" s="186"/>
      <c r="S54" s="187"/>
      <c r="T54" s="188"/>
      <c r="U54" s="189"/>
      <c r="V54" s="189"/>
      <c r="W54" s="189"/>
      <c r="X54" s="189"/>
      <c r="Y54" s="190"/>
      <c r="Z54" s="239"/>
    </row>
    <row r="55" spans="7:26" ht="21" customHeight="1">
      <c r="G55" s="193">
        <v>35</v>
      </c>
      <c r="H55" s="240"/>
      <c r="I55" s="195"/>
      <c r="J55" s="196"/>
      <c r="K55" s="197"/>
      <c r="L55" s="198"/>
      <c r="M55" s="199"/>
      <c r="N55" s="199"/>
      <c r="O55" s="199"/>
      <c r="P55" s="199"/>
      <c r="Q55" s="199"/>
      <c r="R55" s="199"/>
      <c r="S55" s="200"/>
      <c r="T55" s="201"/>
      <c r="U55" s="202"/>
      <c r="V55" s="202"/>
      <c r="W55" s="202"/>
      <c r="X55" s="202"/>
      <c r="Y55" s="203"/>
      <c r="Z55" s="241"/>
    </row>
    <row r="56" spans="7:26" ht="21" customHeight="1">
      <c r="G56" s="167">
        <v>36</v>
      </c>
      <c r="H56" s="236"/>
      <c r="I56" s="169"/>
      <c r="J56" s="170"/>
      <c r="K56" s="171"/>
      <c r="L56" s="205"/>
      <c r="M56" s="173"/>
      <c r="N56" s="173"/>
      <c r="O56" s="173"/>
      <c r="P56" s="173"/>
      <c r="Q56" s="173"/>
      <c r="R56" s="173"/>
      <c r="S56" s="174"/>
      <c r="T56" s="175"/>
      <c r="U56" s="176"/>
      <c r="V56" s="176"/>
      <c r="W56" s="176"/>
      <c r="X56" s="176"/>
      <c r="Y56" s="206"/>
      <c r="Z56" s="242"/>
    </row>
    <row r="57" spans="7:26" ht="21" customHeight="1">
      <c r="G57" s="180">
        <v>37</v>
      </c>
      <c r="H57" s="238"/>
      <c r="I57" s="182"/>
      <c r="J57" s="183"/>
      <c r="K57" s="184"/>
      <c r="L57" s="185"/>
      <c r="M57" s="186"/>
      <c r="N57" s="186"/>
      <c r="O57" s="186"/>
      <c r="P57" s="186"/>
      <c r="Q57" s="186"/>
      <c r="R57" s="186"/>
      <c r="S57" s="187"/>
      <c r="T57" s="188"/>
      <c r="U57" s="189"/>
      <c r="V57" s="189"/>
      <c r="W57" s="189"/>
      <c r="X57" s="189"/>
      <c r="Y57" s="190"/>
      <c r="Z57" s="239"/>
    </row>
    <row r="58" spans="7:26" ht="21" customHeight="1">
      <c r="G58" s="180">
        <v>38</v>
      </c>
      <c r="H58" s="238"/>
      <c r="I58" s="182"/>
      <c r="J58" s="183"/>
      <c r="K58" s="184"/>
      <c r="L58" s="185"/>
      <c r="M58" s="186"/>
      <c r="N58" s="186"/>
      <c r="O58" s="186"/>
      <c r="P58" s="186"/>
      <c r="Q58" s="186"/>
      <c r="R58" s="186"/>
      <c r="S58" s="187"/>
      <c r="T58" s="188"/>
      <c r="U58" s="189"/>
      <c r="V58" s="189"/>
      <c r="W58" s="189"/>
      <c r="X58" s="189"/>
      <c r="Y58" s="190"/>
      <c r="Z58" s="239"/>
    </row>
    <row r="59" spans="7:26" ht="21" customHeight="1">
      <c r="G59" s="180">
        <v>39</v>
      </c>
      <c r="H59" s="238"/>
      <c r="I59" s="182"/>
      <c r="J59" s="183"/>
      <c r="K59" s="184"/>
      <c r="L59" s="185"/>
      <c r="M59" s="186"/>
      <c r="N59" s="186"/>
      <c r="O59" s="186"/>
      <c r="P59" s="186"/>
      <c r="Q59" s="186"/>
      <c r="R59" s="186"/>
      <c r="S59" s="187"/>
      <c r="T59" s="188"/>
      <c r="U59" s="189"/>
      <c r="V59" s="189"/>
      <c r="W59" s="189"/>
      <c r="X59" s="189"/>
      <c r="Y59" s="190"/>
      <c r="Z59" s="239"/>
    </row>
    <row r="60" spans="7:26" ht="21" customHeight="1">
      <c r="G60" s="193">
        <v>40</v>
      </c>
      <c r="H60" s="240"/>
      <c r="I60" s="195"/>
      <c r="J60" s="196"/>
      <c r="K60" s="197"/>
      <c r="L60" s="198"/>
      <c r="M60" s="199"/>
      <c r="N60" s="199"/>
      <c r="O60" s="199"/>
      <c r="P60" s="199"/>
      <c r="Q60" s="199"/>
      <c r="R60" s="199"/>
      <c r="S60" s="200"/>
      <c r="T60" s="201"/>
      <c r="U60" s="202"/>
      <c r="V60" s="202"/>
      <c r="W60" s="202"/>
      <c r="X60" s="202"/>
      <c r="Y60" s="203"/>
      <c r="Z60" s="241"/>
    </row>
    <row r="61" spans="7:26" ht="21" customHeight="1">
      <c r="G61" s="167">
        <v>41</v>
      </c>
      <c r="H61" s="236"/>
      <c r="I61" s="169"/>
      <c r="J61" s="170"/>
      <c r="K61" s="171"/>
      <c r="L61" s="205"/>
      <c r="M61" s="173"/>
      <c r="N61" s="173"/>
      <c r="O61" s="173"/>
      <c r="P61" s="173"/>
      <c r="Q61" s="173"/>
      <c r="R61" s="173"/>
      <c r="S61" s="174"/>
      <c r="T61" s="175"/>
      <c r="U61" s="176"/>
      <c r="V61" s="176"/>
      <c r="W61" s="176"/>
      <c r="X61" s="176"/>
      <c r="Y61" s="206"/>
      <c r="Z61" s="242"/>
    </row>
    <row r="62" spans="7:26" ht="21" customHeight="1">
      <c r="G62" s="180">
        <v>42</v>
      </c>
      <c r="H62" s="238"/>
      <c r="I62" s="182"/>
      <c r="J62" s="183"/>
      <c r="K62" s="184"/>
      <c r="L62" s="185"/>
      <c r="M62" s="186"/>
      <c r="N62" s="186"/>
      <c r="O62" s="186"/>
      <c r="P62" s="186"/>
      <c r="Q62" s="186"/>
      <c r="R62" s="186"/>
      <c r="S62" s="187"/>
      <c r="T62" s="188"/>
      <c r="U62" s="189"/>
      <c r="V62" s="189"/>
      <c r="W62" s="189"/>
      <c r="X62" s="189"/>
      <c r="Y62" s="190"/>
      <c r="Z62" s="239"/>
    </row>
    <row r="63" spans="7:26" ht="21" customHeight="1">
      <c r="G63" s="180">
        <v>43</v>
      </c>
      <c r="H63" s="238"/>
      <c r="I63" s="182"/>
      <c r="J63" s="183"/>
      <c r="K63" s="184"/>
      <c r="L63" s="185"/>
      <c r="M63" s="186"/>
      <c r="N63" s="186"/>
      <c r="O63" s="186"/>
      <c r="P63" s="186"/>
      <c r="Q63" s="186"/>
      <c r="R63" s="186"/>
      <c r="S63" s="187"/>
      <c r="T63" s="188"/>
      <c r="U63" s="189"/>
      <c r="V63" s="189"/>
      <c r="W63" s="189"/>
      <c r="X63" s="189"/>
      <c r="Y63" s="190"/>
      <c r="Z63" s="239"/>
    </row>
    <row r="64" spans="7:26" ht="21" customHeight="1">
      <c r="G64" s="180">
        <v>44</v>
      </c>
      <c r="H64" s="238"/>
      <c r="I64" s="182"/>
      <c r="J64" s="183"/>
      <c r="K64" s="184"/>
      <c r="L64" s="185"/>
      <c r="M64" s="186"/>
      <c r="N64" s="186"/>
      <c r="O64" s="186"/>
      <c r="P64" s="186"/>
      <c r="Q64" s="186"/>
      <c r="R64" s="186"/>
      <c r="S64" s="187"/>
      <c r="T64" s="188"/>
      <c r="U64" s="189"/>
      <c r="V64" s="189"/>
      <c r="W64" s="189"/>
      <c r="X64" s="189"/>
      <c r="Y64" s="190"/>
      <c r="Z64" s="239"/>
    </row>
    <row r="65" spans="7:26" ht="21" customHeight="1">
      <c r="G65" s="208">
        <v>45</v>
      </c>
      <c r="H65" s="243"/>
      <c r="I65" s="210"/>
      <c r="J65" s="211"/>
      <c r="K65" s="212"/>
      <c r="L65" s="213"/>
      <c r="M65" s="214"/>
      <c r="N65" s="214"/>
      <c r="O65" s="214"/>
      <c r="P65" s="214"/>
      <c r="Q65" s="214"/>
      <c r="R65" s="214"/>
      <c r="S65" s="215"/>
      <c r="T65" s="216"/>
      <c r="U65" s="217"/>
      <c r="V65" s="217"/>
      <c r="W65" s="217"/>
      <c r="X65" s="217"/>
      <c r="Y65" s="218"/>
      <c r="Z65" s="244"/>
    </row>
    <row r="66" spans="7:26" ht="21" customHeight="1">
      <c r="G66" s="220">
        <v>46</v>
      </c>
      <c r="H66" s="245"/>
      <c r="I66" s="222"/>
      <c r="J66" s="223"/>
      <c r="K66" s="224"/>
      <c r="L66" s="225"/>
      <c r="M66" s="226"/>
      <c r="N66" s="226"/>
      <c r="O66" s="226"/>
      <c r="P66" s="226"/>
      <c r="Q66" s="226"/>
      <c r="R66" s="226"/>
      <c r="S66" s="227"/>
      <c r="T66" s="228"/>
      <c r="U66" s="229"/>
      <c r="V66" s="229"/>
      <c r="W66" s="229"/>
      <c r="X66" s="229"/>
      <c r="Y66" s="177"/>
      <c r="Z66" s="237"/>
    </row>
    <row r="67" spans="7:26" ht="21" customHeight="1">
      <c r="G67" s="180">
        <v>47</v>
      </c>
      <c r="H67" s="238"/>
      <c r="I67" s="182"/>
      <c r="J67" s="183"/>
      <c r="K67" s="184"/>
      <c r="L67" s="185"/>
      <c r="M67" s="186"/>
      <c r="N67" s="186"/>
      <c r="O67" s="186"/>
      <c r="P67" s="186"/>
      <c r="Q67" s="186"/>
      <c r="R67" s="186"/>
      <c r="S67" s="187"/>
      <c r="T67" s="188"/>
      <c r="U67" s="189"/>
      <c r="V67" s="189"/>
      <c r="W67" s="189"/>
      <c r="X67" s="189"/>
      <c r="Y67" s="190"/>
      <c r="Z67" s="239"/>
    </row>
    <row r="68" spans="7:26" ht="21" customHeight="1">
      <c r="G68" s="180">
        <v>48</v>
      </c>
      <c r="H68" s="238"/>
      <c r="I68" s="182"/>
      <c r="J68" s="183"/>
      <c r="K68" s="184"/>
      <c r="L68" s="185"/>
      <c r="M68" s="186"/>
      <c r="N68" s="186"/>
      <c r="O68" s="186"/>
      <c r="P68" s="186"/>
      <c r="Q68" s="186"/>
      <c r="R68" s="186"/>
      <c r="S68" s="187"/>
      <c r="T68" s="188"/>
      <c r="U68" s="189"/>
      <c r="V68" s="189"/>
      <c r="W68" s="189"/>
      <c r="X68" s="189"/>
      <c r="Y68" s="190"/>
      <c r="Z68" s="239"/>
    </row>
    <row r="69" spans="7:26" ht="21" customHeight="1">
      <c r="G69" s="180">
        <v>49</v>
      </c>
      <c r="H69" s="238"/>
      <c r="I69" s="182"/>
      <c r="J69" s="183"/>
      <c r="K69" s="184"/>
      <c r="L69" s="185"/>
      <c r="M69" s="186"/>
      <c r="N69" s="186"/>
      <c r="O69" s="186"/>
      <c r="P69" s="186"/>
      <c r="Q69" s="186"/>
      <c r="R69" s="186"/>
      <c r="S69" s="187"/>
      <c r="T69" s="188"/>
      <c r="U69" s="189"/>
      <c r="V69" s="189"/>
      <c r="W69" s="189"/>
      <c r="X69" s="189"/>
      <c r="Y69" s="190"/>
      <c r="Z69" s="239"/>
    </row>
    <row r="70" spans="7:26" ht="21" customHeight="1">
      <c r="G70" s="193">
        <v>50</v>
      </c>
      <c r="H70" s="240"/>
      <c r="I70" s="195"/>
      <c r="J70" s="196"/>
      <c r="K70" s="197"/>
      <c r="L70" s="198"/>
      <c r="M70" s="199"/>
      <c r="N70" s="199"/>
      <c r="O70" s="199"/>
      <c r="P70" s="199"/>
      <c r="Q70" s="199"/>
      <c r="R70" s="199"/>
      <c r="S70" s="200"/>
      <c r="T70" s="201"/>
      <c r="U70" s="202"/>
      <c r="V70" s="202"/>
      <c r="W70" s="202"/>
      <c r="X70" s="202"/>
      <c r="Y70" s="203"/>
      <c r="Z70" s="241"/>
    </row>
    <row r="71" spans="7:26" ht="21" customHeight="1">
      <c r="G71" s="167">
        <v>51</v>
      </c>
      <c r="H71" s="236"/>
      <c r="I71" s="169"/>
      <c r="J71" s="170"/>
      <c r="K71" s="171"/>
      <c r="L71" s="205"/>
      <c r="M71" s="173"/>
      <c r="N71" s="173"/>
      <c r="O71" s="173"/>
      <c r="P71" s="173"/>
      <c r="Q71" s="173"/>
      <c r="R71" s="173"/>
      <c r="S71" s="174"/>
      <c r="T71" s="175"/>
      <c r="U71" s="176"/>
      <c r="V71" s="176"/>
      <c r="W71" s="176"/>
      <c r="X71" s="176"/>
      <c r="Y71" s="206"/>
      <c r="Z71" s="242"/>
    </row>
    <row r="72" spans="7:26" ht="21" customHeight="1">
      <c r="G72" s="180">
        <v>52</v>
      </c>
      <c r="H72" s="238"/>
      <c r="I72" s="182"/>
      <c r="J72" s="183"/>
      <c r="K72" s="184"/>
      <c r="L72" s="185"/>
      <c r="M72" s="186"/>
      <c r="N72" s="186"/>
      <c r="O72" s="186"/>
      <c r="P72" s="186"/>
      <c r="Q72" s="186"/>
      <c r="R72" s="186"/>
      <c r="S72" s="187"/>
      <c r="T72" s="188"/>
      <c r="U72" s="189"/>
      <c r="V72" s="189"/>
      <c r="W72" s="189"/>
      <c r="X72" s="189"/>
      <c r="Y72" s="190"/>
      <c r="Z72" s="239"/>
    </row>
    <row r="73" spans="7:26" ht="21" customHeight="1">
      <c r="G73" s="180">
        <v>53</v>
      </c>
      <c r="H73" s="238"/>
      <c r="I73" s="182"/>
      <c r="J73" s="183"/>
      <c r="K73" s="184"/>
      <c r="L73" s="185"/>
      <c r="M73" s="186"/>
      <c r="N73" s="186"/>
      <c r="O73" s="186"/>
      <c r="P73" s="186"/>
      <c r="Q73" s="186"/>
      <c r="R73" s="186"/>
      <c r="S73" s="187"/>
      <c r="T73" s="188"/>
      <c r="U73" s="189"/>
      <c r="V73" s="189"/>
      <c r="W73" s="189"/>
      <c r="X73" s="189"/>
      <c r="Y73" s="190"/>
      <c r="Z73" s="239"/>
    </row>
    <row r="74" spans="7:26" ht="21" customHeight="1">
      <c r="G74" s="180">
        <v>54</v>
      </c>
      <c r="H74" s="238"/>
      <c r="I74" s="182"/>
      <c r="J74" s="183"/>
      <c r="K74" s="184"/>
      <c r="L74" s="185"/>
      <c r="M74" s="186"/>
      <c r="N74" s="186"/>
      <c r="O74" s="186"/>
      <c r="P74" s="186"/>
      <c r="Q74" s="186"/>
      <c r="R74" s="186"/>
      <c r="S74" s="187"/>
      <c r="T74" s="188"/>
      <c r="U74" s="189"/>
      <c r="V74" s="189"/>
      <c r="W74" s="189"/>
      <c r="X74" s="189"/>
      <c r="Y74" s="190"/>
      <c r="Z74" s="239"/>
    </row>
    <row r="75" spans="7:26" ht="21" customHeight="1">
      <c r="G75" s="193">
        <v>55</v>
      </c>
      <c r="H75" s="240"/>
      <c r="I75" s="195"/>
      <c r="J75" s="196"/>
      <c r="K75" s="197"/>
      <c r="L75" s="198"/>
      <c r="M75" s="199"/>
      <c r="N75" s="199"/>
      <c r="O75" s="199"/>
      <c r="P75" s="199"/>
      <c r="Q75" s="199"/>
      <c r="R75" s="199"/>
      <c r="S75" s="200"/>
      <c r="T75" s="201"/>
      <c r="U75" s="202"/>
      <c r="V75" s="202"/>
      <c r="W75" s="202"/>
      <c r="X75" s="202"/>
      <c r="Y75" s="203"/>
      <c r="Z75" s="241"/>
    </row>
    <row r="76" spans="7:26" ht="21" customHeight="1">
      <c r="G76" s="167">
        <v>56</v>
      </c>
      <c r="H76" s="236"/>
      <c r="I76" s="169"/>
      <c r="J76" s="170"/>
      <c r="K76" s="171"/>
      <c r="L76" s="205"/>
      <c r="M76" s="173"/>
      <c r="N76" s="173"/>
      <c r="O76" s="173"/>
      <c r="P76" s="173"/>
      <c r="Q76" s="173"/>
      <c r="R76" s="173"/>
      <c r="S76" s="174"/>
      <c r="T76" s="175"/>
      <c r="U76" s="176"/>
      <c r="V76" s="176"/>
      <c r="W76" s="176"/>
      <c r="X76" s="176"/>
      <c r="Y76" s="206"/>
      <c r="Z76" s="242"/>
    </row>
    <row r="77" spans="7:26" ht="21" customHeight="1">
      <c r="G77" s="180">
        <v>57</v>
      </c>
      <c r="H77" s="238"/>
      <c r="I77" s="182"/>
      <c r="J77" s="183"/>
      <c r="K77" s="184"/>
      <c r="L77" s="185"/>
      <c r="M77" s="186"/>
      <c r="N77" s="186"/>
      <c r="O77" s="186"/>
      <c r="P77" s="186"/>
      <c r="Q77" s="186"/>
      <c r="R77" s="186"/>
      <c r="S77" s="187"/>
      <c r="T77" s="188"/>
      <c r="U77" s="189"/>
      <c r="V77" s="189"/>
      <c r="W77" s="189"/>
      <c r="X77" s="189"/>
      <c r="Y77" s="190"/>
      <c r="Z77" s="239"/>
    </row>
    <row r="78" spans="7:26" ht="21" customHeight="1">
      <c r="G78" s="180">
        <v>58</v>
      </c>
      <c r="H78" s="238"/>
      <c r="I78" s="182"/>
      <c r="J78" s="183"/>
      <c r="K78" s="184"/>
      <c r="L78" s="185"/>
      <c r="M78" s="186"/>
      <c r="N78" s="186"/>
      <c r="O78" s="186"/>
      <c r="P78" s="186"/>
      <c r="Q78" s="186"/>
      <c r="R78" s="186"/>
      <c r="S78" s="187"/>
      <c r="T78" s="188"/>
      <c r="U78" s="189"/>
      <c r="V78" s="189"/>
      <c r="W78" s="189"/>
      <c r="X78" s="189"/>
      <c r="Y78" s="190"/>
      <c r="Z78" s="239"/>
    </row>
    <row r="79" spans="7:26" ht="21" customHeight="1">
      <c r="G79" s="180">
        <v>59</v>
      </c>
      <c r="H79" s="238"/>
      <c r="I79" s="182"/>
      <c r="J79" s="183"/>
      <c r="K79" s="184"/>
      <c r="L79" s="185"/>
      <c r="M79" s="186"/>
      <c r="N79" s="186"/>
      <c r="O79" s="186"/>
      <c r="P79" s="186"/>
      <c r="Q79" s="186"/>
      <c r="R79" s="186"/>
      <c r="S79" s="187"/>
      <c r="T79" s="188"/>
      <c r="U79" s="189"/>
      <c r="V79" s="189"/>
      <c r="W79" s="189"/>
      <c r="X79" s="189"/>
      <c r="Y79" s="190"/>
      <c r="Z79" s="239"/>
    </row>
    <row r="80" spans="7:26" ht="21" customHeight="1">
      <c r="G80" s="193">
        <v>60</v>
      </c>
      <c r="H80" s="240"/>
      <c r="I80" s="195"/>
      <c r="J80" s="196"/>
      <c r="K80" s="197"/>
      <c r="L80" s="198"/>
      <c r="M80" s="199"/>
      <c r="N80" s="199"/>
      <c r="O80" s="199"/>
      <c r="P80" s="199"/>
      <c r="Q80" s="199"/>
      <c r="R80" s="199"/>
      <c r="S80" s="200"/>
      <c r="T80" s="201"/>
      <c r="U80" s="202"/>
      <c r="V80" s="202"/>
      <c r="W80" s="202"/>
      <c r="X80" s="202"/>
      <c r="Y80" s="203"/>
      <c r="Z80" s="241"/>
    </row>
    <row r="81" spans="7:26" ht="21" customHeight="1">
      <c r="G81" s="167">
        <v>61</v>
      </c>
      <c r="H81" s="236"/>
      <c r="I81" s="169"/>
      <c r="J81" s="170"/>
      <c r="K81" s="171"/>
      <c r="L81" s="205"/>
      <c r="M81" s="173"/>
      <c r="N81" s="173"/>
      <c r="O81" s="173"/>
      <c r="P81" s="173"/>
      <c r="Q81" s="173"/>
      <c r="R81" s="173"/>
      <c r="S81" s="174"/>
      <c r="T81" s="175"/>
      <c r="U81" s="176"/>
      <c r="V81" s="176"/>
      <c r="W81" s="176"/>
      <c r="X81" s="176"/>
      <c r="Y81" s="206"/>
      <c r="Z81" s="242"/>
    </row>
    <row r="82" spans="7:26" ht="21" customHeight="1">
      <c r="G82" s="180">
        <v>62</v>
      </c>
      <c r="H82" s="238"/>
      <c r="I82" s="182"/>
      <c r="J82" s="183"/>
      <c r="K82" s="184"/>
      <c r="L82" s="185"/>
      <c r="M82" s="186"/>
      <c r="N82" s="186"/>
      <c r="O82" s="186"/>
      <c r="P82" s="186"/>
      <c r="Q82" s="186"/>
      <c r="R82" s="186"/>
      <c r="S82" s="187"/>
      <c r="T82" s="188"/>
      <c r="U82" s="189"/>
      <c r="V82" s="189"/>
      <c r="W82" s="189"/>
      <c r="X82" s="189"/>
      <c r="Y82" s="190"/>
      <c r="Z82" s="239"/>
    </row>
    <row r="83" spans="7:26" ht="21" customHeight="1">
      <c r="G83" s="180">
        <v>63</v>
      </c>
      <c r="H83" s="238"/>
      <c r="I83" s="182"/>
      <c r="J83" s="183"/>
      <c r="K83" s="184"/>
      <c r="L83" s="185"/>
      <c r="M83" s="186"/>
      <c r="N83" s="186"/>
      <c r="O83" s="186"/>
      <c r="P83" s="186"/>
      <c r="Q83" s="186"/>
      <c r="R83" s="186"/>
      <c r="S83" s="187"/>
      <c r="T83" s="188"/>
      <c r="U83" s="189"/>
      <c r="V83" s="189"/>
      <c r="W83" s="189"/>
      <c r="X83" s="189"/>
      <c r="Y83" s="190"/>
      <c r="Z83" s="239"/>
    </row>
    <row r="84" spans="7:26" ht="21" customHeight="1">
      <c r="G84" s="180">
        <v>64</v>
      </c>
      <c r="H84" s="238"/>
      <c r="I84" s="182"/>
      <c r="J84" s="183"/>
      <c r="K84" s="184"/>
      <c r="L84" s="185"/>
      <c r="M84" s="186"/>
      <c r="N84" s="186"/>
      <c r="O84" s="186"/>
      <c r="P84" s="186"/>
      <c r="Q84" s="186"/>
      <c r="R84" s="186"/>
      <c r="S84" s="187"/>
      <c r="T84" s="188"/>
      <c r="U84" s="189"/>
      <c r="V84" s="189"/>
      <c r="W84" s="189"/>
      <c r="X84" s="189"/>
      <c r="Y84" s="190"/>
      <c r="Z84" s="239"/>
    </row>
    <row r="85" spans="7:26" ht="21" customHeight="1">
      <c r="G85" s="193">
        <v>65</v>
      </c>
      <c r="H85" s="240"/>
      <c r="I85" s="195"/>
      <c r="J85" s="196"/>
      <c r="K85" s="197"/>
      <c r="L85" s="198"/>
      <c r="M85" s="199"/>
      <c r="N85" s="199"/>
      <c r="O85" s="199"/>
      <c r="P85" s="199"/>
      <c r="Q85" s="199"/>
      <c r="R85" s="199"/>
      <c r="S85" s="200"/>
      <c r="T85" s="201"/>
      <c r="U85" s="202"/>
      <c r="V85" s="202"/>
      <c r="W85" s="202"/>
      <c r="X85" s="202"/>
      <c r="Y85" s="203"/>
      <c r="Z85" s="241"/>
    </row>
    <row r="86" spans="7:26" ht="21" customHeight="1">
      <c r="G86" s="167">
        <v>66</v>
      </c>
      <c r="H86" s="236"/>
      <c r="I86" s="169"/>
      <c r="J86" s="170"/>
      <c r="K86" s="171"/>
      <c r="L86" s="205"/>
      <c r="M86" s="173"/>
      <c r="N86" s="173"/>
      <c r="O86" s="173"/>
      <c r="P86" s="173"/>
      <c r="Q86" s="173"/>
      <c r="R86" s="173"/>
      <c r="S86" s="174"/>
      <c r="T86" s="175"/>
      <c r="U86" s="176"/>
      <c r="V86" s="176"/>
      <c r="W86" s="176"/>
      <c r="X86" s="176"/>
      <c r="Y86" s="206"/>
      <c r="Z86" s="242"/>
    </row>
    <row r="87" spans="7:26" ht="21" customHeight="1">
      <c r="G87" s="180">
        <v>67</v>
      </c>
      <c r="H87" s="238"/>
      <c r="I87" s="182"/>
      <c r="J87" s="183"/>
      <c r="K87" s="184"/>
      <c r="L87" s="185"/>
      <c r="M87" s="186"/>
      <c r="N87" s="186"/>
      <c r="O87" s="186"/>
      <c r="P87" s="186"/>
      <c r="Q87" s="186"/>
      <c r="R87" s="186"/>
      <c r="S87" s="187"/>
      <c r="T87" s="188"/>
      <c r="U87" s="189"/>
      <c r="V87" s="189"/>
      <c r="W87" s="189"/>
      <c r="X87" s="189"/>
      <c r="Y87" s="190"/>
      <c r="Z87" s="239"/>
    </row>
    <row r="88" spans="7:26" ht="21" customHeight="1">
      <c r="G88" s="180">
        <v>68</v>
      </c>
      <c r="H88" s="238"/>
      <c r="I88" s="182"/>
      <c r="J88" s="183"/>
      <c r="K88" s="184"/>
      <c r="L88" s="185"/>
      <c r="M88" s="186"/>
      <c r="N88" s="186"/>
      <c r="O88" s="186"/>
      <c r="P88" s="186"/>
      <c r="Q88" s="186"/>
      <c r="R88" s="186"/>
      <c r="S88" s="187"/>
      <c r="T88" s="188"/>
      <c r="U88" s="189"/>
      <c r="V88" s="189"/>
      <c r="W88" s="189"/>
      <c r="X88" s="189"/>
      <c r="Y88" s="190"/>
      <c r="Z88" s="239"/>
    </row>
    <row r="89" spans="7:26" ht="21" customHeight="1">
      <c r="G89" s="180">
        <v>69</v>
      </c>
      <c r="H89" s="238"/>
      <c r="I89" s="182"/>
      <c r="J89" s="183"/>
      <c r="K89" s="184"/>
      <c r="L89" s="185"/>
      <c r="M89" s="186"/>
      <c r="N89" s="186"/>
      <c r="O89" s="186"/>
      <c r="P89" s="186"/>
      <c r="Q89" s="186"/>
      <c r="R89" s="186"/>
      <c r="S89" s="187"/>
      <c r="T89" s="188"/>
      <c r="U89" s="189"/>
      <c r="V89" s="189"/>
      <c r="W89" s="189"/>
      <c r="X89" s="189"/>
      <c r="Y89" s="190"/>
      <c r="Z89" s="239"/>
    </row>
    <row r="90" spans="7:26" ht="21" customHeight="1">
      <c r="G90" s="193">
        <v>70</v>
      </c>
      <c r="H90" s="240"/>
      <c r="I90" s="195"/>
      <c r="J90" s="196"/>
      <c r="K90" s="197"/>
      <c r="L90" s="198"/>
      <c r="M90" s="199"/>
      <c r="N90" s="199"/>
      <c r="O90" s="199"/>
      <c r="P90" s="199"/>
      <c r="Q90" s="199"/>
      <c r="R90" s="199"/>
      <c r="S90" s="200"/>
      <c r="T90" s="201"/>
      <c r="U90" s="202"/>
      <c r="V90" s="202"/>
      <c r="W90" s="202"/>
      <c r="X90" s="202"/>
      <c r="Y90" s="203"/>
      <c r="Z90" s="241"/>
    </row>
    <row r="91" spans="7:26" ht="21" customHeight="1">
      <c r="G91" s="167">
        <v>71</v>
      </c>
      <c r="H91" s="236"/>
      <c r="I91" s="169"/>
      <c r="J91" s="170"/>
      <c r="K91" s="171"/>
      <c r="L91" s="205"/>
      <c r="M91" s="173"/>
      <c r="N91" s="173"/>
      <c r="O91" s="173"/>
      <c r="P91" s="173"/>
      <c r="Q91" s="173"/>
      <c r="R91" s="173"/>
      <c r="S91" s="174"/>
      <c r="T91" s="175"/>
      <c r="U91" s="176"/>
      <c r="V91" s="176"/>
      <c r="W91" s="176"/>
      <c r="X91" s="176"/>
      <c r="Y91" s="206"/>
      <c r="Z91" s="242"/>
    </row>
    <row r="92" spans="7:26" ht="21" customHeight="1">
      <c r="G92" s="180">
        <v>72</v>
      </c>
      <c r="H92" s="238"/>
      <c r="I92" s="182"/>
      <c r="J92" s="183"/>
      <c r="K92" s="184"/>
      <c r="L92" s="185"/>
      <c r="M92" s="186"/>
      <c r="N92" s="186"/>
      <c r="O92" s="186"/>
      <c r="P92" s="186"/>
      <c r="Q92" s="186"/>
      <c r="R92" s="186"/>
      <c r="S92" s="187"/>
      <c r="T92" s="188"/>
      <c r="U92" s="189"/>
      <c r="V92" s="189"/>
      <c r="W92" s="189"/>
      <c r="X92" s="189"/>
      <c r="Y92" s="190"/>
      <c r="Z92" s="239"/>
    </row>
    <row r="93" spans="7:26" ht="21" customHeight="1">
      <c r="G93" s="180">
        <v>73</v>
      </c>
      <c r="H93" s="238"/>
      <c r="I93" s="182"/>
      <c r="J93" s="183"/>
      <c r="K93" s="184"/>
      <c r="L93" s="185"/>
      <c r="M93" s="186"/>
      <c r="N93" s="186"/>
      <c r="O93" s="186"/>
      <c r="P93" s="186"/>
      <c r="Q93" s="186"/>
      <c r="R93" s="186"/>
      <c r="S93" s="187"/>
      <c r="T93" s="188"/>
      <c r="U93" s="189"/>
      <c r="V93" s="189"/>
      <c r="W93" s="189"/>
      <c r="X93" s="189"/>
      <c r="Y93" s="190"/>
      <c r="Z93" s="239"/>
    </row>
    <row r="94" spans="7:26" ht="21" customHeight="1">
      <c r="G94" s="180">
        <v>74</v>
      </c>
      <c r="H94" s="238"/>
      <c r="I94" s="182"/>
      <c r="J94" s="183"/>
      <c r="K94" s="184"/>
      <c r="L94" s="185"/>
      <c r="M94" s="186"/>
      <c r="N94" s="186"/>
      <c r="O94" s="186"/>
      <c r="P94" s="186"/>
      <c r="Q94" s="186"/>
      <c r="R94" s="186"/>
      <c r="S94" s="187"/>
      <c r="T94" s="188"/>
      <c r="U94" s="189"/>
      <c r="V94" s="189"/>
      <c r="W94" s="189"/>
      <c r="X94" s="189"/>
      <c r="Y94" s="190"/>
      <c r="Z94" s="239"/>
    </row>
    <row r="95" spans="7:26" ht="21" customHeight="1">
      <c r="G95" s="208">
        <v>75</v>
      </c>
      <c r="H95" s="243"/>
      <c r="I95" s="210"/>
      <c r="J95" s="211"/>
      <c r="K95" s="212"/>
      <c r="L95" s="213"/>
      <c r="M95" s="214"/>
      <c r="N95" s="214"/>
      <c r="O95" s="214"/>
      <c r="P95" s="214"/>
      <c r="Q95" s="214"/>
      <c r="R95" s="214"/>
      <c r="S95" s="215"/>
      <c r="T95" s="216"/>
      <c r="U95" s="217"/>
      <c r="V95" s="217"/>
      <c r="W95" s="217"/>
      <c r="X95" s="217"/>
      <c r="Y95" s="218"/>
      <c r="Z95" s="244"/>
    </row>
    <row r="96" spans="7:26" ht="21" customHeight="1">
      <c r="G96" s="220">
        <v>76</v>
      </c>
      <c r="H96" s="245"/>
      <c r="I96" s="222"/>
      <c r="J96" s="223"/>
      <c r="K96" s="224"/>
      <c r="L96" s="225"/>
      <c r="M96" s="226"/>
      <c r="N96" s="226"/>
      <c r="O96" s="226"/>
      <c r="P96" s="226"/>
      <c r="Q96" s="226"/>
      <c r="R96" s="226"/>
      <c r="S96" s="227"/>
      <c r="T96" s="228"/>
      <c r="U96" s="229"/>
      <c r="V96" s="229"/>
      <c r="W96" s="229"/>
      <c r="X96" s="229"/>
      <c r="Y96" s="177"/>
      <c r="Z96" s="237"/>
    </row>
    <row r="97" spans="7:26" ht="21" customHeight="1">
      <c r="G97" s="180">
        <v>77</v>
      </c>
      <c r="H97" s="238"/>
      <c r="I97" s="182"/>
      <c r="J97" s="183"/>
      <c r="K97" s="184"/>
      <c r="L97" s="185"/>
      <c r="M97" s="186"/>
      <c r="N97" s="186"/>
      <c r="O97" s="186"/>
      <c r="P97" s="186"/>
      <c r="Q97" s="186"/>
      <c r="R97" s="186"/>
      <c r="S97" s="187"/>
      <c r="T97" s="188"/>
      <c r="U97" s="189"/>
      <c r="V97" s="189"/>
      <c r="W97" s="189"/>
      <c r="X97" s="189"/>
      <c r="Y97" s="190"/>
      <c r="Z97" s="239"/>
    </row>
    <row r="98" spans="7:26" ht="21" customHeight="1">
      <c r="G98" s="180">
        <v>78</v>
      </c>
      <c r="H98" s="238"/>
      <c r="I98" s="182"/>
      <c r="J98" s="183"/>
      <c r="K98" s="184"/>
      <c r="L98" s="185"/>
      <c r="M98" s="186"/>
      <c r="N98" s="186"/>
      <c r="O98" s="186"/>
      <c r="P98" s="186"/>
      <c r="Q98" s="186"/>
      <c r="R98" s="186"/>
      <c r="S98" s="187"/>
      <c r="T98" s="188"/>
      <c r="U98" s="189"/>
      <c r="V98" s="189"/>
      <c r="W98" s="189"/>
      <c r="X98" s="189"/>
      <c r="Y98" s="190"/>
      <c r="Z98" s="239"/>
    </row>
    <row r="99" spans="7:26" ht="21" customHeight="1">
      <c r="G99" s="180">
        <v>79</v>
      </c>
      <c r="H99" s="238"/>
      <c r="I99" s="182"/>
      <c r="J99" s="183"/>
      <c r="K99" s="184"/>
      <c r="L99" s="185"/>
      <c r="M99" s="186"/>
      <c r="N99" s="186"/>
      <c r="O99" s="186"/>
      <c r="P99" s="186"/>
      <c r="Q99" s="186"/>
      <c r="R99" s="186"/>
      <c r="S99" s="187"/>
      <c r="T99" s="188"/>
      <c r="U99" s="189"/>
      <c r="V99" s="189"/>
      <c r="W99" s="189"/>
      <c r="X99" s="189"/>
      <c r="Y99" s="190"/>
      <c r="Z99" s="239"/>
    </row>
    <row r="100" spans="7:26" ht="21" customHeight="1">
      <c r="G100" s="193">
        <v>80</v>
      </c>
      <c r="H100" s="240"/>
      <c r="I100" s="195"/>
      <c r="J100" s="196"/>
      <c r="K100" s="197"/>
      <c r="L100" s="198"/>
      <c r="M100" s="199"/>
      <c r="N100" s="199"/>
      <c r="O100" s="199"/>
      <c r="P100" s="199"/>
      <c r="Q100" s="199"/>
      <c r="R100" s="199"/>
      <c r="S100" s="200"/>
      <c r="T100" s="201"/>
      <c r="U100" s="202"/>
      <c r="V100" s="202"/>
      <c r="W100" s="202"/>
      <c r="X100" s="202"/>
      <c r="Y100" s="203"/>
      <c r="Z100" s="241"/>
    </row>
    <row r="101" spans="7:26" ht="21" customHeight="1">
      <c r="G101" s="167">
        <v>81</v>
      </c>
      <c r="H101" s="236"/>
      <c r="I101" s="169"/>
      <c r="J101" s="170"/>
      <c r="K101" s="171"/>
      <c r="L101" s="205"/>
      <c r="M101" s="173"/>
      <c r="N101" s="173"/>
      <c r="O101" s="173"/>
      <c r="P101" s="173"/>
      <c r="Q101" s="173"/>
      <c r="R101" s="173"/>
      <c r="S101" s="174"/>
      <c r="T101" s="175"/>
      <c r="U101" s="176"/>
      <c r="V101" s="176"/>
      <c r="W101" s="176"/>
      <c r="X101" s="176"/>
      <c r="Y101" s="206"/>
      <c r="Z101" s="242"/>
    </row>
    <row r="102" spans="7:26" ht="21" customHeight="1">
      <c r="G102" s="180">
        <v>82</v>
      </c>
      <c r="H102" s="238"/>
      <c r="I102" s="182"/>
      <c r="J102" s="183"/>
      <c r="K102" s="184"/>
      <c r="L102" s="185"/>
      <c r="M102" s="186"/>
      <c r="N102" s="186"/>
      <c r="O102" s="186"/>
      <c r="P102" s="186"/>
      <c r="Q102" s="186"/>
      <c r="R102" s="186"/>
      <c r="S102" s="187"/>
      <c r="T102" s="188"/>
      <c r="U102" s="189"/>
      <c r="V102" s="189"/>
      <c r="W102" s="189"/>
      <c r="X102" s="189"/>
      <c r="Y102" s="190"/>
      <c r="Z102" s="239"/>
    </row>
    <row r="103" spans="7:26" ht="21" customHeight="1">
      <c r="G103" s="180">
        <v>83</v>
      </c>
      <c r="H103" s="238"/>
      <c r="I103" s="182"/>
      <c r="J103" s="183"/>
      <c r="K103" s="184"/>
      <c r="L103" s="185"/>
      <c r="M103" s="186"/>
      <c r="N103" s="186"/>
      <c r="O103" s="186"/>
      <c r="P103" s="186"/>
      <c r="Q103" s="186"/>
      <c r="R103" s="186"/>
      <c r="S103" s="187"/>
      <c r="T103" s="188"/>
      <c r="U103" s="189"/>
      <c r="V103" s="189"/>
      <c r="W103" s="189"/>
      <c r="X103" s="189"/>
      <c r="Y103" s="190"/>
      <c r="Z103" s="239"/>
    </row>
    <row r="104" spans="7:26" ht="21" customHeight="1">
      <c r="G104" s="180">
        <v>84</v>
      </c>
      <c r="H104" s="238"/>
      <c r="I104" s="182"/>
      <c r="J104" s="183"/>
      <c r="K104" s="184"/>
      <c r="L104" s="185"/>
      <c r="M104" s="186"/>
      <c r="N104" s="186"/>
      <c r="O104" s="186"/>
      <c r="P104" s="186"/>
      <c r="Q104" s="186"/>
      <c r="R104" s="186"/>
      <c r="S104" s="187"/>
      <c r="T104" s="188"/>
      <c r="U104" s="189"/>
      <c r="V104" s="189"/>
      <c r="W104" s="189"/>
      <c r="X104" s="189"/>
      <c r="Y104" s="190"/>
      <c r="Z104" s="239"/>
    </row>
    <row r="105" spans="7:26" ht="21" customHeight="1">
      <c r="G105" s="193">
        <v>85</v>
      </c>
      <c r="H105" s="240"/>
      <c r="I105" s="195"/>
      <c r="J105" s="196"/>
      <c r="K105" s="197"/>
      <c r="L105" s="198"/>
      <c r="M105" s="199"/>
      <c r="N105" s="199"/>
      <c r="O105" s="199"/>
      <c r="P105" s="199"/>
      <c r="Q105" s="199"/>
      <c r="R105" s="199"/>
      <c r="S105" s="200"/>
      <c r="T105" s="201"/>
      <c r="U105" s="202"/>
      <c r="V105" s="202"/>
      <c r="W105" s="202"/>
      <c r="X105" s="202"/>
      <c r="Y105" s="203"/>
      <c r="Z105" s="241"/>
    </row>
    <row r="106" spans="7:26" ht="21" customHeight="1">
      <c r="G106" s="167">
        <v>86</v>
      </c>
      <c r="H106" s="236"/>
      <c r="I106" s="169"/>
      <c r="J106" s="170"/>
      <c r="K106" s="171"/>
      <c r="L106" s="205"/>
      <c r="M106" s="173"/>
      <c r="N106" s="173"/>
      <c r="O106" s="173"/>
      <c r="P106" s="173"/>
      <c r="Q106" s="173"/>
      <c r="R106" s="173"/>
      <c r="S106" s="174"/>
      <c r="T106" s="175"/>
      <c r="U106" s="176"/>
      <c r="V106" s="176"/>
      <c r="W106" s="176"/>
      <c r="X106" s="176"/>
      <c r="Y106" s="206"/>
      <c r="Z106" s="242"/>
    </row>
    <row r="107" spans="7:26" ht="21" customHeight="1">
      <c r="G107" s="180">
        <v>87</v>
      </c>
      <c r="H107" s="238"/>
      <c r="I107" s="182"/>
      <c r="J107" s="183"/>
      <c r="K107" s="184"/>
      <c r="L107" s="185"/>
      <c r="M107" s="186"/>
      <c r="N107" s="186"/>
      <c r="O107" s="186"/>
      <c r="P107" s="186"/>
      <c r="Q107" s="186"/>
      <c r="R107" s="186"/>
      <c r="S107" s="187"/>
      <c r="T107" s="188"/>
      <c r="U107" s="189"/>
      <c r="V107" s="189"/>
      <c r="W107" s="189"/>
      <c r="X107" s="189"/>
      <c r="Y107" s="190"/>
      <c r="Z107" s="239"/>
    </row>
    <row r="108" spans="7:26" ht="21" customHeight="1">
      <c r="G108" s="180">
        <v>88</v>
      </c>
      <c r="H108" s="238"/>
      <c r="I108" s="182"/>
      <c r="J108" s="183"/>
      <c r="K108" s="184"/>
      <c r="L108" s="185"/>
      <c r="M108" s="186"/>
      <c r="N108" s="186"/>
      <c r="O108" s="186"/>
      <c r="P108" s="186"/>
      <c r="Q108" s="186"/>
      <c r="R108" s="186"/>
      <c r="S108" s="187"/>
      <c r="T108" s="188"/>
      <c r="U108" s="189"/>
      <c r="V108" s="189"/>
      <c r="W108" s="189"/>
      <c r="X108" s="189"/>
      <c r="Y108" s="190"/>
      <c r="Z108" s="239"/>
    </row>
    <row r="109" spans="7:26" ht="21" customHeight="1">
      <c r="G109" s="180">
        <v>89</v>
      </c>
      <c r="H109" s="238"/>
      <c r="I109" s="182"/>
      <c r="J109" s="183"/>
      <c r="K109" s="184"/>
      <c r="L109" s="185"/>
      <c r="M109" s="186"/>
      <c r="N109" s="186"/>
      <c r="O109" s="186"/>
      <c r="P109" s="186"/>
      <c r="Q109" s="186"/>
      <c r="R109" s="186"/>
      <c r="S109" s="187"/>
      <c r="T109" s="188"/>
      <c r="U109" s="189"/>
      <c r="V109" s="189"/>
      <c r="W109" s="189"/>
      <c r="X109" s="189"/>
      <c r="Y109" s="190"/>
      <c r="Z109" s="239"/>
    </row>
    <row r="110" spans="7:26" ht="21" customHeight="1">
      <c r="G110" s="193">
        <v>90</v>
      </c>
      <c r="H110" s="240"/>
      <c r="I110" s="195"/>
      <c r="J110" s="196"/>
      <c r="K110" s="197"/>
      <c r="L110" s="198"/>
      <c r="M110" s="199"/>
      <c r="N110" s="199"/>
      <c r="O110" s="199"/>
      <c r="P110" s="199"/>
      <c r="Q110" s="199"/>
      <c r="R110" s="199"/>
      <c r="S110" s="200"/>
      <c r="T110" s="201"/>
      <c r="U110" s="202"/>
      <c r="V110" s="202"/>
      <c r="W110" s="202"/>
      <c r="X110" s="202"/>
      <c r="Y110" s="203"/>
      <c r="Z110" s="241"/>
    </row>
    <row r="111" spans="7:26" ht="21" customHeight="1">
      <c r="G111" s="167">
        <v>91</v>
      </c>
      <c r="H111" s="236"/>
      <c r="I111" s="169"/>
      <c r="J111" s="170"/>
      <c r="K111" s="171"/>
      <c r="L111" s="205"/>
      <c r="M111" s="173"/>
      <c r="N111" s="173"/>
      <c r="O111" s="173"/>
      <c r="P111" s="173"/>
      <c r="Q111" s="173"/>
      <c r="R111" s="173"/>
      <c r="S111" s="174"/>
      <c r="T111" s="175"/>
      <c r="U111" s="176"/>
      <c r="V111" s="176"/>
      <c r="W111" s="176"/>
      <c r="X111" s="176"/>
      <c r="Y111" s="206"/>
      <c r="Z111" s="242"/>
    </row>
    <row r="112" spans="7:26" ht="21" customHeight="1">
      <c r="G112" s="180">
        <v>92</v>
      </c>
      <c r="H112" s="238"/>
      <c r="I112" s="182"/>
      <c r="J112" s="183"/>
      <c r="K112" s="184"/>
      <c r="L112" s="185"/>
      <c r="M112" s="186"/>
      <c r="N112" s="186"/>
      <c r="O112" s="186"/>
      <c r="P112" s="186"/>
      <c r="Q112" s="186"/>
      <c r="R112" s="186"/>
      <c r="S112" s="187"/>
      <c r="T112" s="188"/>
      <c r="U112" s="189"/>
      <c r="V112" s="189"/>
      <c r="W112" s="189"/>
      <c r="X112" s="189"/>
      <c r="Y112" s="190"/>
      <c r="Z112" s="239"/>
    </row>
    <row r="113" spans="7:26" ht="21" customHeight="1">
      <c r="G113" s="180">
        <v>93</v>
      </c>
      <c r="H113" s="238"/>
      <c r="I113" s="182"/>
      <c r="J113" s="183"/>
      <c r="K113" s="184"/>
      <c r="L113" s="185"/>
      <c r="M113" s="186"/>
      <c r="N113" s="186"/>
      <c r="O113" s="186"/>
      <c r="P113" s="186"/>
      <c r="Q113" s="186"/>
      <c r="R113" s="186"/>
      <c r="S113" s="187"/>
      <c r="T113" s="188"/>
      <c r="U113" s="189"/>
      <c r="V113" s="189"/>
      <c r="W113" s="189"/>
      <c r="X113" s="189"/>
      <c r="Y113" s="190"/>
      <c r="Z113" s="239"/>
    </row>
    <row r="114" spans="7:26" ht="21" customHeight="1">
      <c r="G114" s="180">
        <v>94</v>
      </c>
      <c r="H114" s="238"/>
      <c r="I114" s="182"/>
      <c r="J114" s="183"/>
      <c r="K114" s="184"/>
      <c r="L114" s="185"/>
      <c r="M114" s="186"/>
      <c r="N114" s="186"/>
      <c r="O114" s="186"/>
      <c r="P114" s="186"/>
      <c r="Q114" s="186"/>
      <c r="R114" s="186"/>
      <c r="S114" s="187"/>
      <c r="T114" s="188"/>
      <c r="U114" s="189"/>
      <c r="V114" s="189"/>
      <c r="W114" s="189"/>
      <c r="X114" s="189"/>
      <c r="Y114" s="190"/>
      <c r="Z114" s="239"/>
    </row>
    <row r="115" spans="7:26" ht="21" customHeight="1">
      <c r="G115" s="193">
        <v>95</v>
      </c>
      <c r="H115" s="240"/>
      <c r="I115" s="195"/>
      <c r="J115" s="196"/>
      <c r="K115" s="197"/>
      <c r="L115" s="198"/>
      <c r="M115" s="199"/>
      <c r="N115" s="199"/>
      <c r="O115" s="199"/>
      <c r="P115" s="199"/>
      <c r="Q115" s="199"/>
      <c r="R115" s="199"/>
      <c r="S115" s="200"/>
      <c r="T115" s="201"/>
      <c r="U115" s="202"/>
      <c r="V115" s="202"/>
      <c r="W115" s="202"/>
      <c r="X115" s="202"/>
      <c r="Y115" s="203"/>
      <c r="Z115" s="241"/>
    </row>
    <row r="116" spans="7:26" ht="21" customHeight="1">
      <c r="G116" s="167">
        <v>96</v>
      </c>
      <c r="H116" s="236"/>
      <c r="I116" s="169"/>
      <c r="J116" s="170"/>
      <c r="K116" s="171"/>
      <c r="L116" s="205"/>
      <c r="M116" s="173"/>
      <c r="N116" s="173"/>
      <c r="O116" s="173"/>
      <c r="P116" s="173"/>
      <c r="Q116" s="173"/>
      <c r="R116" s="173"/>
      <c r="S116" s="174"/>
      <c r="T116" s="175"/>
      <c r="U116" s="176"/>
      <c r="V116" s="176"/>
      <c r="W116" s="176"/>
      <c r="X116" s="176"/>
      <c r="Y116" s="206"/>
      <c r="Z116" s="242"/>
    </row>
    <row r="117" spans="7:26" ht="21" customHeight="1">
      <c r="G117" s="180">
        <v>97</v>
      </c>
      <c r="H117" s="238"/>
      <c r="I117" s="182"/>
      <c r="J117" s="183"/>
      <c r="K117" s="184"/>
      <c r="L117" s="185"/>
      <c r="M117" s="186"/>
      <c r="N117" s="186"/>
      <c r="O117" s="186"/>
      <c r="P117" s="186"/>
      <c r="Q117" s="186"/>
      <c r="R117" s="186"/>
      <c r="S117" s="187"/>
      <c r="T117" s="188"/>
      <c r="U117" s="189"/>
      <c r="V117" s="189"/>
      <c r="W117" s="189"/>
      <c r="X117" s="189"/>
      <c r="Y117" s="190"/>
      <c r="Z117" s="239"/>
    </row>
    <row r="118" spans="7:26" ht="21" customHeight="1">
      <c r="G118" s="180">
        <v>98</v>
      </c>
      <c r="H118" s="238"/>
      <c r="I118" s="182"/>
      <c r="J118" s="183"/>
      <c r="K118" s="184"/>
      <c r="L118" s="185"/>
      <c r="M118" s="186"/>
      <c r="N118" s="186"/>
      <c r="O118" s="186"/>
      <c r="P118" s="186"/>
      <c r="Q118" s="186"/>
      <c r="R118" s="186"/>
      <c r="S118" s="187"/>
      <c r="T118" s="188"/>
      <c r="U118" s="189"/>
      <c r="V118" s="189"/>
      <c r="W118" s="189"/>
      <c r="X118" s="189"/>
      <c r="Y118" s="190"/>
      <c r="Z118" s="239"/>
    </row>
    <row r="119" spans="7:26" ht="21" customHeight="1">
      <c r="G119" s="180">
        <v>99</v>
      </c>
      <c r="H119" s="238"/>
      <c r="I119" s="182"/>
      <c r="J119" s="183"/>
      <c r="K119" s="184"/>
      <c r="L119" s="185"/>
      <c r="M119" s="186"/>
      <c r="N119" s="186"/>
      <c r="O119" s="186"/>
      <c r="P119" s="186"/>
      <c r="Q119" s="186"/>
      <c r="R119" s="186"/>
      <c r="S119" s="187"/>
      <c r="T119" s="188"/>
      <c r="U119" s="189"/>
      <c r="V119" s="189"/>
      <c r="W119" s="189"/>
      <c r="X119" s="189"/>
      <c r="Y119" s="190"/>
      <c r="Z119" s="239"/>
    </row>
    <row r="120" spans="7:26" ht="21" customHeight="1">
      <c r="G120" s="193">
        <v>100</v>
      </c>
      <c r="H120" s="240"/>
      <c r="I120" s="195"/>
      <c r="J120" s="196"/>
      <c r="K120" s="197"/>
      <c r="L120" s="198"/>
      <c r="M120" s="199"/>
      <c r="N120" s="199"/>
      <c r="O120" s="199"/>
      <c r="P120" s="199"/>
      <c r="Q120" s="199"/>
      <c r="R120" s="199"/>
      <c r="S120" s="200"/>
      <c r="T120" s="201"/>
      <c r="U120" s="202"/>
      <c r="V120" s="202"/>
      <c r="W120" s="202"/>
      <c r="X120" s="202"/>
      <c r="Y120" s="203"/>
      <c r="Z120" s="241"/>
    </row>
    <row r="121" spans="7:26" ht="21" customHeight="1">
      <c r="G121" s="167">
        <v>101</v>
      </c>
      <c r="H121" s="236"/>
      <c r="I121" s="169"/>
      <c r="J121" s="170"/>
      <c r="K121" s="171"/>
      <c r="L121" s="205"/>
      <c r="M121" s="173"/>
      <c r="N121" s="173"/>
      <c r="O121" s="173"/>
      <c r="P121" s="173"/>
      <c r="Q121" s="173"/>
      <c r="R121" s="173"/>
      <c r="S121" s="174"/>
      <c r="T121" s="175"/>
      <c r="U121" s="176"/>
      <c r="V121" s="176"/>
      <c r="W121" s="176"/>
      <c r="X121" s="176"/>
      <c r="Y121" s="206"/>
      <c r="Z121" s="242"/>
    </row>
    <row r="122" spans="7:26" ht="21" customHeight="1">
      <c r="G122" s="180">
        <v>102</v>
      </c>
      <c r="H122" s="238"/>
      <c r="I122" s="182"/>
      <c r="J122" s="183"/>
      <c r="K122" s="184"/>
      <c r="L122" s="185"/>
      <c r="M122" s="186"/>
      <c r="N122" s="186"/>
      <c r="O122" s="186"/>
      <c r="P122" s="186"/>
      <c r="Q122" s="186"/>
      <c r="R122" s="186"/>
      <c r="S122" s="187"/>
      <c r="T122" s="188"/>
      <c r="U122" s="189"/>
      <c r="V122" s="189"/>
      <c r="W122" s="189"/>
      <c r="X122" s="189"/>
      <c r="Y122" s="190"/>
      <c r="Z122" s="239"/>
    </row>
    <row r="123" spans="7:26" ht="21" customHeight="1">
      <c r="G123" s="180">
        <v>103</v>
      </c>
      <c r="H123" s="238"/>
      <c r="I123" s="182"/>
      <c r="J123" s="183"/>
      <c r="K123" s="184"/>
      <c r="L123" s="185"/>
      <c r="M123" s="186"/>
      <c r="N123" s="186"/>
      <c r="O123" s="186"/>
      <c r="P123" s="186"/>
      <c r="Q123" s="186"/>
      <c r="R123" s="186"/>
      <c r="S123" s="187"/>
      <c r="T123" s="188"/>
      <c r="U123" s="189"/>
      <c r="V123" s="189"/>
      <c r="W123" s="189"/>
      <c r="X123" s="189"/>
      <c r="Y123" s="190"/>
      <c r="Z123" s="239"/>
    </row>
    <row r="124" spans="7:26" ht="21" customHeight="1">
      <c r="G124" s="180">
        <v>104</v>
      </c>
      <c r="H124" s="238"/>
      <c r="I124" s="182"/>
      <c r="J124" s="183"/>
      <c r="K124" s="184"/>
      <c r="L124" s="185"/>
      <c r="M124" s="186"/>
      <c r="N124" s="186"/>
      <c r="O124" s="186"/>
      <c r="P124" s="186"/>
      <c r="Q124" s="186"/>
      <c r="R124" s="186"/>
      <c r="S124" s="187"/>
      <c r="T124" s="188"/>
      <c r="U124" s="189"/>
      <c r="V124" s="189"/>
      <c r="W124" s="189"/>
      <c r="X124" s="189"/>
      <c r="Y124" s="190"/>
      <c r="Z124" s="239"/>
    </row>
    <row r="125" spans="7:26" ht="21" customHeight="1">
      <c r="G125" s="208">
        <v>105</v>
      </c>
      <c r="H125" s="243"/>
      <c r="I125" s="210"/>
      <c r="J125" s="211"/>
      <c r="K125" s="212"/>
      <c r="L125" s="213"/>
      <c r="M125" s="214"/>
      <c r="N125" s="214"/>
      <c r="O125" s="214"/>
      <c r="P125" s="214"/>
      <c r="Q125" s="214"/>
      <c r="R125" s="214"/>
      <c r="S125" s="215"/>
      <c r="T125" s="216"/>
      <c r="U125" s="217"/>
      <c r="V125" s="217"/>
      <c r="W125" s="217"/>
      <c r="X125" s="217"/>
      <c r="Y125" s="218"/>
      <c r="Z125" s="244"/>
    </row>
    <row r="126" spans="7:26" ht="21" customHeight="1">
      <c r="G126" s="220">
        <v>106</v>
      </c>
      <c r="H126" s="245"/>
      <c r="I126" s="222"/>
      <c r="J126" s="223"/>
      <c r="K126" s="224"/>
      <c r="L126" s="225"/>
      <c r="M126" s="226"/>
      <c r="N126" s="226"/>
      <c r="O126" s="226"/>
      <c r="P126" s="226"/>
      <c r="Q126" s="226"/>
      <c r="R126" s="226"/>
      <c r="S126" s="227"/>
      <c r="T126" s="228"/>
      <c r="U126" s="229"/>
      <c r="V126" s="229"/>
      <c r="W126" s="229"/>
      <c r="X126" s="229"/>
      <c r="Y126" s="177"/>
      <c r="Z126" s="237"/>
    </row>
    <row r="127" spans="7:26" ht="21" customHeight="1">
      <c r="G127" s="180">
        <v>107</v>
      </c>
      <c r="H127" s="238"/>
      <c r="I127" s="182"/>
      <c r="J127" s="183"/>
      <c r="K127" s="184"/>
      <c r="L127" s="185"/>
      <c r="M127" s="186"/>
      <c r="N127" s="186"/>
      <c r="O127" s="186"/>
      <c r="P127" s="186"/>
      <c r="Q127" s="186"/>
      <c r="R127" s="186"/>
      <c r="S127" s="187"/>
      <c r="T127" s="188"/>
      <c r="U127" s="189"/>
      <c r="V127" s="189"/>
      <c r="W127" s="189"/>
      <c r="X127" s="189"/>
      <c r="Y127" s="190"/>
      <c r="Z127" s="239"/>
    </row>
    <row r="128" spans="7:26" ht="21" customHeight="1">
      <c r="G128" s="180">
        <v>108</v>
      </c>
      <c r="H128" s="238"/>
      <c r="I128" s="182"/>
      <c r="J128" s="183"/>
      <c r="K128" s="184"/>
      <c r="L128" s="185"/>
      <c r="M128" s="186"/>
      <c r="N128" s="186"/>
      <c r="O128" s="186"/>
      <c r="P128" s="186"/>
      <c r="Q128" s="186"/>
      <c r="R128" s="186"/>
      <c r="S128" s="187"/>
      <c r="T128" s="188"/>
      <c r="U128" s="189"/>
      <c r="V128" s="189"/>
      <c r="W128" s="189"/>
      <c r="X128" s="189"/>
      <c r="Y128" s="190"/>
      <c r="Z128" s="239"/>
    </row>
    <row r="129" spans="7:26" ht="21" customHeight="1">
      <c r="G129" s="180">
        <v>109</v>
      </c>
      <c r="H129" s="238"/>
      <c r="I129" s="182"/>
      <c r="J129" s="183"/>
      <c r="K129" s="184"/>
      <c r="L129" s="185"/>
      <c r="M129" s="186"/>
      <c r="N129" s="186"/>
      <c r="O129" s="186"/>
      <c r="P129" s="186"/>
      <c r="Q129" s="186"/>
      <c r="R129" s="186"/>
      <c r="S129" s="187"/>
      <c r="T129" s="188"/>
      <c r="U129" s="189"/>
      <c r="V129" s="189"/>
      <c r="W129" s="189"/>
      <c r="X129" s="189"/>
      <c r="Y129" s="190"/>
      <c r="Z129" s="239"/>
    </row>
    <row r="130" spans="7:26" ht="21" customHeight="1">
      <c r="G130" s="193">
        <v>110</v>
      </c>
      <c r="H130" s="240"/>
      <c r="I130" s="195"/>
      <c r="J130" s="196"/>
      <c r="K130" s="197"/>
      <c r="L130" s="198"/>
      <c r="M130" s="199"/>
      <c r="N130" s="199"/>
      <c r="O130" s="199"/>
      <c r="P130" s="199"/>
      <c r="Q130" s="199"/>
      <c r="R130" s="199"/>
      <c r="S130" s="200"/>
      <c r="T130" s="201"/>
      <c r="U130" s="202"/>
      <c r="V130" s="202"/>
      <c r="W130" s="202"/>
      <c r="X130" s="202"/>
      <c r="Y130" s="203"/>
      <c r="Z130" s="241"/>
    </row>
    <row r="131" spans="7:26" ht="21" customHeight="1">
      <c r="G131" s="167">
        <v>111</v>
      </c>
      <c r="H131" s="236"/>
      <c r="I131" s="169"/>
      <c r="J131" s="170"/>
      <c r="K131" s="171"/>
      <c r="L131" s="205"/>
      <c r="M131" s="173"/>
      <c r="N131" s="173"/>
      <c r="O131" s="173"/>
      <c r="P131" s="173"/>
      <c r="Q131" s="173"/>
      <c r="R131" s="173"/>
      <c r="S131" s="174"/>
      <c r="T131" s="175"/>
      <c r="U131" s="176"/>
      <c r="V131" s="176"/>
      <c r="W131" s="176"/>
      <c r="X131" s="176"/>
      <c r="Y131" s="206"/>
      <c r="Z131" s="242"/>
    </row>
    <row r="132" spans="7:26" ht="21" customHeight="1">
      <c r="G132" s="180">
        <v>112</v>
      </c>
      <c r="H132" s="238"/>
      <c r="I132" s="182"/>
      <c r="J132" s="183"/>
      <c r="K132" s="184"/>
      <c r="L132" s="185"/>
      <c r="M132" s="186"/>
      <c r="N132" s="186"/>
      <c r="O132" s="186"/>
      <c r="P132" s="186"/>
      <c r="Q132" s="186"/>
      <c r="R132" s="186"/>
      <c r="S132" s="187"/>
      <c r="T132" s="188"/>
      <c r="U132" s="189"/>
      <c r="V132" s="189"/>
      <c r="W132" s="189"/>
      <c r="X132" s="189"/>
      <c r="Y132" s="190"/>
      <c r="Z132" s="239"/>
    </row>
    <row r="133" spans="7:26" ht="21" customHeight="1">
      <c r="G133" s="180">
        <v>113</v>
      </c>
      <c r="H133" s="238"/>
      <c r="I133" s="182"/>
      <c r="J133" s="183"/>
      <c r="K133" s="184"/>
      <c r="L133" s="185"/>
      <c r="M133" s="186"/>
      <c r="N133" s="186"/>
      <c r="O133" s="186"/>
      <c r="P133" s="186"/>
      <c r="Q133" s="186"/>
      <c r="R133" s="186"/>
      <c r="S133" s="187"/>
      <c r="T133" s="188"/>
      <c r="U133" s="189"/>
      <c r="V133" s="189"/>
      <c r="W133" s="189"/>
      <c r="X133" s="189"/>
      <c r="Y133" s="190"/>
      <c r="Z133" s="239"/>
    </row>
    <row r="134" spans="7:26" ht="21" customHeight="1">
      <c r="G134" s="180">
        <v>114</v>
      </c>
      <c r="H134" s="238"/>
      <c r="I134" s="182"/>
      <c r="J134" s="183"/>
      <c r="K134" s="184"/>
      <c r="L134" s="185"/>
      <c r="M134" s="186"/>
      <c r="N134" s="186"/>
      <c r="O134" s="186"/>
      <c r="P134" s="186"/>
      <c r="Q134" s="186"/>
      <c r="R134" s="186"/>
      <c r="S134" s="187"/>
      <c r="T134" s="188"/>
      <c r="U134" s="189"/>
      <c r="V134" s="189"/>
      <c r="W134" s="189"/>
      <c r="X134" s="189"/>
      <c r="Y134" s="190"/>
      <c r="Z134" s="239"/>
    </row>
    <row r="135" spans="7:26" ht="21" customHeight="1">
      <c r="G135" s="193">
        <v>115</v>
      </c>
      <c r="H135" s="240"/>
      <c r="I135" s="195"/>
      <c r="J135" s="196"/>
      <c r="K135" s="197"/>
      <c r="L135" s="198"/>
      <c r="M135" s="199"/>
      <c r="N135" s="199"/>
      <c r="O135" s="199"/>
      <c r="P135" s="199"/>
      <c r="Q135" s="199"/>
      <c r="R135" s="199"/>
      <c r="S135" s="200"/>
      <c r="T135" s="201"/>
      <c r="U135" s="202"/>
      <c r="V135" s="202"/>
      <c r="W135" s="202"/>
      <c r="X135" s="202"/>
      <c r="Y135" s="203"/>
      <c r="Z135" s="241"/>
    </row>
    <row r="136" spans="7:26" ht="21" customHeight="1">
      <c r="G136" s="167">
        <v>116</v>
      </c>
      <c r="H136" s="236"/>
      <c r="I136" s="169"/>
      <c r="J136" s="170"/>
      <c r="K136" s="171"/>
      <c r="L136" s="205"/>
      <c r="M136" s="173"/>
      <c r="N136" s="173"/>
      <c r="O136" s="173"/>
      <c r="P136" s="173"/>
      <c r="Q136" s="173"/>
      <c r="R136" s="173"/>
      <c r="S136" s="174"/>
      <c r="T136" s="175"/>
      <c r="U136" s="176"/>
      <c r="V136" s="176"/>
      <c r="W136" s="176"/>
      <c r="X136" s="176"/>
      <c r="Y136" s="206"/>
      <c r="Z136" s="242"/>
    </row>
    <row r="137" spans="7:26" ht="21" customHeight="1">
      <c r="G137" s="180">
        <v>117</v>
      </c>
      <c r="H137" s="238"/>
      <c r="I137" s="182"/>
      <c r="J137" s="183"/>
      <c r="K137" s="184"/>
      <c r="L137" s="185"/>
      <c r="M137" s="186"/>
      <c r="N137" s="186"/>
      <c r="O137" s="186"/>
      <c r="P137" s="186"/>
      <c r="Q137" s="186"/>
      <c r="R137" s="186"/>
      <c r="S137" s="187"/>
      <c r="T137" s="188"/>
      <c r="U137" s="189"/>
      <c r="V137" s="189"/>
      <c r="W137" s="189"/>
      <c r="X137" s="189"/>
      <c r="Y137" s="190"/>
      <c r="Z137" s="239"/>
    </row>
    <row r="138" spans="7:26" ht="21" customHeight="1">
      <c r="G138" s="180">
        <v>118</v>
      </c>
      <c r="H138" s="238"/>
      <c r="I138" s="182"/>
      <c r="J138" s="183"/>
      <c r="K138" s="184"/>
      <c r="L138" s="185"/>
      <c r="M138" s="186"/>
      <c r="N138" s="186"/>
      <c r="O138" s="186"/>
      <c r="P138" s="186"/>
      <c r="Q138" s="186"/>
      <c r="R138" s="186"/>
      <c r="S138" s="187"/>
      <c r="T138" s="188"/>
      <c r="U138" s="189"/>
      <c r="V138" s="189"/>
      <c r="W138" s="189"/>
      <c r="X138" s="189"/>
      <c r="Y138" s="190"/>
      <c r="Z138" s="239"/>
    </row>
    <row r="139" spans="7:26" ht="21" customHeight="1">
      <c r="G139" s="180">
        <v>119</v>
      </c>
      <c r="H139" s="238"/>
      <c r="I139" s="182"/>
      <c r="J139" s="183"/>
      <c r="K139" s="184"/>
      <c r="L139" s="185"/>
      <c r="M139" s="186"/>
      <c r="N139" s="186"/>
      <c r="O139" s="186"/>
      <c r="P139" s="186"/>
      <c r="Q139" s="186"/>
      <c r="R139" s="186"/>
      <c r="S139" s="187"/>
      <c r="T139" s="188"/>
      <c r="U139" s="189"/>
      <c r="V139" s="189"/>
      <c r="W139" s="189"/>
      <c r="X139" s="189"/>
      <c r="Y139" s="190"/>
      <c r="Z139" s="239"/>
    </row>
    <row r="140" spans="7:26" ht="21" customHeight="1">
      <c r="G140" s="193">
        <v>120</v>
      </c>
      <c r="H140" s="240"/>
      <c r="I140" s="195"/>
      <c r="J140" s="196"/>
      <c r="K140" s="197"/>
      <c r="L140" s="198"/>
      <c r="M140" s="199"/>
      <c r="N140" s="199"/>
      <c r="O140" s="199"/>
      <c r="P140" s="199"/>
      <c r="Q140" s="199"/>
      <c r="R140" s="199"/>
      <c r="S140" s="200"/>
      <c r="T140" s="201"/>
      <c r="U140" s="202"/>
      <c r="V140" s="202"/>
      <c r="W140" s="202"/>
      <c r="X140" s="202"/>
      <c r="Y140" s="203"/>
      <c r="Z140" s="241"/>
    </row>
    <row r="141" spans="7:26" ht="21" customHeight="1">
      <c r="G141" s="167">
        <v>121</v>
      </c>
      <c r="H141" s="236"/>
      <c r="I141" s="169"/>
      <c r="J141" s="170"/>
      <c r="K141" s="171"/>
      <c r="L141" s="205"/>
      <c r="M141" s="173"/>
      <c r="N141" s="173"/>
      <c r="O141" s="173"/>
      <c r="P141" s="173"/>
      <c r="Q141" s="173"/>
      <c r="R141" s="173"/>
      <c r="S141" s="174"/>
      <c r="T141" s="175"/>
      <c r="U141" s="176"/>
      <c r="V141" s="176"/>
      <c r="W141" s="176"/>
      <c r="X141" s="176"/>
      <c r="Y141" s="206"/>
      <c r="Z141" s="242"/>
    </row>
    <row r="142" spans="7:26" ht="21" customHeight="1">
      <c r="G142" s="180">
        <v>122</v>
      </c>
      <c r="H142" s="238"/>
      <c r="I142" s="182"/>
      <c r="J142" s="183"/>
      <c r="K142" s="184"/>
      <c r="L142" s="185"/>
      <c r="M142" s="186"/>
      <c r="N142" s="186"/>
      <c r="O142" s="186"/>
      <c r="P142" s="186"/>
      <c r="Q142" s="186"/>
      <c r="R142" s="186"/>
      <c r="S142" s="187"/>
      <c r="T142" s="188"/>
      <c r="U142" s="189"/>
      <c r="V142" s="189"/>
      <c r="W142" s="189"/>
      <c r="X142" s="189"/>
      <c r="Y142" s="190"/>
      <c r="Z142" s="239"/>
    </row>
    <row r="143" spans="7:26" ht="21" customHeight="1">
      <c r="G143" s="180">
        <v>123</v>
      </c>
      <c r="H143" s="238"/>
      <c r="I143" s="182"/>
      <c r="J143" s="183"/>
      <c r="K143" s="184"/>
      <c r="L143" s="185"/>
      <c r="M143" s="186"/>
      <c r="N143" s="186"/>
      <c r="O143" s="186"/>
      <c r="P143" s="186"/>
      <c r="Q143" s="186"/>
      <c r="R143" s="186"/>
      <c r="S143" s="187"/>
      <c r="T143" s="188"/>
      <c r="U143" s="189"/>
      <c r="V143" s="189"/>
      <c r="W143" s="189"/>
      <c r="X143" s="189"/>
      <c r="Y143" s="190"/>
      <c r="Z143" s="239"/>
    </row>
    <row r="144" spans="7:26" ht="21" customHeight="1">
      <c r="G144" s="180">
        <v>124</v>
      </c>
      <c r="H144" s="238"/>
      <c r="I144" s="182"/>
      <c r="J144" s="183"/>
      <c r="K144" s="184"/>
      <c r="L144" s="185"/>
      <c r="M144" s="186"/>
      <c r="N144" s="186"/>
      <c r="O144" s="186"/>
      <c r="P144" s="186"/>
      <c r="Q144" s="186"/>
      <c r="R144" s="186"/>
      <c r="S144" s="187"/>
      <c r="T144" s="188"/>
      <c r="U144" s="189"/>
      <c r="V144" s="189"/>
      <c r="W144" s="189"/>
      <c r="X144" s="189"/>
      <c r="Y144" s="190"/>
      <c r="Z144" s="239"/>
    </row>
    <row r="145" spans="7:26" ht="21" customHeight="1">
      <c r="G145" s="193">
        <v>125</v>
      </c>
      <c r="H145" s="240"/>
      <c r="I145" s="195"/>
      <c r="J145" s="196"/>
      <c r="K145" s="197"/>
      <c r="L145" s="198"/>
      <c r="M145" s="199"/>
      <c r="N145" s="199"/>
      <c r="O145" s="199"/>
      <c r="P145" s="199"/>
      <c r="Q145" s="199"/>
      <c r="R145" s="199"/>
      <c r="S145" s="200"/>
      <c r="T145" s="201"/>
      <c r="U145" s="202"/>
      <c r="V145" s="202"/>
      <c r="W145" s="202"/>
      <c r="X145" s="202"/>
      <c r="Y145" s="203"/>
      <c r="Z145" s="241"/>
    </row>
    <row r="146" spans="7:26" ht="21" customHeight="1">
      <c r="G146" s="167">
        <v>126</v>
      </c>
      <c r="H146" s="236"/>
      <c r="I146" s="169"/>
      <c r="J146" s="170"/>
      <c r="K146" s="171"/>
      <c r="L146" s="205"/>
      <c r="M146" s="173"/>
      <c r="N146" s="173"/>
      <c r="O146" s="173"/>
      <c r="P146" s="173"/>
      <c r="Q146" s="173"/>
      <c r="R146" s="173"/>
      <c r="S146" s="174"/>
      <c r="T146" s="175"/>
      <c r="U146" s="176"/>
      <c r="V146" s="176"/>
      <c r="W146" s="176"/>
      <c r="X146" s="176"/>
      <c r="Y146" s="206"/>
      <c r="Z146" s="242"/>
    </row>
    <row r="147" spans="7:26" ht="21" customHeight="1">
      <c r="G147" s="180">
        <v>127</v>
      </c>
      <c r="H147" s="238"/>
      <c r="I147" s="182"/>
      <c r="J147" s="183"/>
      <c r="K147" s="184"/>
      <c r="L147" s="185"/>
      <c r="M147" s="186"/>
      <c r="N147" s="186"/>
      <c r="O147" s="186"/>
      <c r="P147" s="186"/>
      <c r="Q147" s="186"/>
      <c r="R147" s="186"/>
      <c r="S147" s="187"/>
      <c r="T147" s="188"/>
      <c r="U147" s="189"/>
      <c r="V147" s="189"/>
      <c r="W147" s="189"/>
      <c r="X147" s="189"/>
      <c r="Y147" s="190"/>
      <c r="Z147" s="239"/>
    </row>
    <row r="148" spans="7:26" ht="21" customHeight="1">
      <c r="G148" s="180">
        <v>128</v>
      </c>
      <c r="H148" s="238"/>
      <c r="I148" s="182"/>
      <c r="J148" s="183"/>
      <c r="K148" s="184"/>
      <c r="L148" s="185"/>
      <c r="M148" s="186"/>
      <c r="N148" s="186"/>
      <c r="O148" s="186"/>
      <c r="P148" s="186"/>
      <c r="Q148" s="186"/>
      <c r="R148" s="186"/>
      <c r="S148" s="187"/>
      <c r="T148" s="188"/>
      <c r="U148" s="189"/>
      <c r="V148" s="189"/>
      <c r="W148" s="189"/>
      <c r="X148" s="189"/>
      <c r="Y148" s="190"/>
      <c r="Z148" s="239"/>
    </row>
    <row r="149" spans="7:26" ht="21" customHeight="1">
      <c r="G149" s="180">
        <v>129</v>
      </c>
      <c r="H149" s="238"/>
      <c r="I149" s="182"/>
      <c r="J149" s="183"/>
      <c r="K149" s="184"/>
      <c r="L149" s="185"/>
      <c r="M149" s="186"/>
      <c r="N149" s="186"/>
      <c r="O149" s="186"/>
      <c r="P149" s="186"/>
      <c r="Q149" s="186"/>
      <c r="R149" s="186"/>
      <c r="S149" s="187"/>
      <c r="T149" s="188"/>
      <c r="U149" s="189"/>
      <c r="V149" s="189"/>
      <c r="W149" s="189"/>
      <c r="X149" s="189"/>
      <c r="Y149" s="190"/>
      <c r="Z149" s="239"/>
    </row>
    <row r="150" spans="7:26" ht="21" customHeight="1">
      <c r="G150" s="193">
        <v>130</v>
      </c>
      <c r="H150" s="240"/>
      <c r="I150" s="195"/>
      <c r="J150" s="196"/>
      <c r="K150" s="197"/>
      <c r="L150" s="198"/>
      <c r="M150" s="199"/>
      <c r="N150" s="199"/>
      <c r="O150" s="199"/>
      <c r="P150" s="199"/>
      <c r="Q150" s="199"/>
      <c r="R150" s="199"/>
      <c r="S150" s="200"/>
      <c r="T150" s="201"/>
      <c r="U150" s="202"/>
      <c r="V150" s="202"/>
      <c r="W150" s="202"/>
      <c r="X150" s="202"/>
      <c r="Y150" s="203"/>
      <c r="Z150" s="241"/>
    </row>
    <row r="151" spans="7:26" ht="21" customHeight="1">
      <c r="G151" s="167">
        <v>131</v>
      </c>
      <c r="H151" s="236"/>
      <c r="I151" s="169"/>
      <c r="J151" s="170"/>
      <c r="K151" s="171"/>
      <c r="L151" s="205"/>
      <c r="M151" s="173"/>
      <c r="N151" s="173"/>
      <c r="O151" s="173"/>
      <c r="P151" s="173"/>
      <c r="Q151" s="173"/>
      <c r="R151" s="173"/>
      <c r="S151" s="174"/>
      <c r="T151" s="175"/>
      <c r="U151" s="176"/>
      <c r="V151" s="176"/>
      <c r="W151" s="176"/>
      <c r="X151" s="176"/>
      <c r="Y151" s="206"/>
      <c r="Z151" s="242"/>
    </row>
    <row r="152" spans="7:26" ht="21" customHeight="1">
      <c r="G152" s="180">
        <v>132</v>
      </c>
      <c r="H152" s="238"/>
      <c r="I152" s="182"/>
      <c r="J152" s="183"/>
      <c r="K152" s="184"/>
      <c r="L152" s="185"/>
      <c r="M152" s="186"/>
      <c r="N152" s="186"/>
      <c r="O152" s="186"/>
      <c r="P152" s="186"/>
      <c r="Q152" s="186"/>
      <c r="R152" s="186"/>
      <c r="S152" s="187"/>
      <c r="T152" s="188"/>
      <c r="U152" s="189"/>
      <c r="V152" s="189"/>
      <c r="W152" s="189"/>
      <c r="X152" s="189"/>
      <c r="Y152" s="190"/>
      <c r="Z152" s="239"/>
    </row>
    <row r="153" spans="7:26" ht="21" customHeight="1">
      <c r="G153" s="180">
        <v>133</v>
      </c>
      <c r="H153" s="238"/>
      <c r="I153" s="182"/>
      <c r="J153" s="183"/>
      <c r="K153" s="184"/>
      <c r="L153" s="185"/>
      <c r="M153" s="186"/>
      <c r="N153" s="186"/>
      <c r="O153" s="186"/>
      <c r="P153" s="186"/>
      <c r="Q153" s="186"/>
      <c r="R153" s="186"/>
      <c r="S153" s="187"/>
      <c r="T153" s="188"/>
      <c r="U153" s="189"/>
      <c r="V153" s="189"/>
      <c r="W153" s="189"/>
      <c r="X153" s="189"/>
      <c r="Y153" s="190"/>
      <c r="Z153" s="239"/>
    </row>
    <row r="154" spans="7:26" ht="21" customHeight="1">
      <c r="G154" s="180">
        <v>134</v>
      </c>
      <c r="H154" s="238"/>
      <c r="I154" s="182"/>
      <c r="J154" s="183"/>
      <c r="K154" s="184"/>
      <c r="L154" s="185"/>
      <c r="M154" s="186"/>
      <c r="N154" s="186"/>
      <c r="O154" s="186"/>
      <c r="P154" s="186"/>
      <c r="Q154" s="186"/>
      <c r="R154" s="186"/>
      <c r="S154" s="187"/>
      <c r="T154" s="188"/>
      <c r="U154" s="189"/>
      <c r="V154" s="189"/>
      <c r="W154" s="189"/>
      <c r="X154" s="189"/>
      <c r="Y154" s="190"/>
      <c r="Z154" s="239"/>
    </row>
    <row r="155" spans="7:26" ht="21" customHeight="1">
      <c r="G155" s="208">
        <v>135</v>
      </c>
      <c r="H155" s="243"/>
      <c r="I155" s="210"/>
      <c r="J155" s="211"/>
      <c r="K155" s="212"/>
      <c r="L155" s="213"/>
      <c r="M155" s="214"/>
      <c r="N155" s="214"/>
      <c r="O155" s="214"/>
      <c r="P155" s="214"/>
      <c r="Q155" s="214"/>
      <c r="R155" s="214"/>
      <c r="S155" s="215"/>
      <c r="T155" s="216"/>
      <c r="U155" s="217"/>
      <c r="V155" s="217"/>
      <c r="W155" s="217"/>
      <c r="X155" s="217"/>
      <c r="Y155" s="218"/>
      <c r="Z155" s="244"/>
    </row>
    <row r="156" spans="7:26" ht="21" customHeight="1">
      <c r="G156" s="220">
        <v>136</v>
      </c>
      <c r="H156" s="245"/>
      <c r="I156" s="222"/>
      <c r="J156" s="223"/>
      <c r="K156" s="224"/>
      <c r="L156" s="225"/>
      <c r="M156" s="226"/>
      <c r="N156" s="226"/>
      <c r="O156" s="226"/>
      <c r="P156" s="226"/>
      <c r="Q156" s="226"/>
      <c r="R156" s="226"/>
      <c r="S156" s="227"/>
      <c r="T156" s="228"/>
      <c r="U156" s="229"/>
      <c r="V156" s="229"/>
      <c r="W156" s="229"/>
      <c r="X156" s="229"/>
      <c r="Y156" s="177"/>
      <c r="Z156" s="237"/>
    </row>
    <row r="157" spans="7:26" ht="21" customHeight="1">
      <c r="G157" s="180">
        <v>137</v>
      </c>
      <c r="H157" s="238"/>
      <c r="I157" s="182"/>
      <c r="J157" s="183"/>
      <c r="K157" s="184"/>
      <c r="L157" s="185"/>
      <c r="M157" s="186"/>
      <c r="N157" s="186"/>
      <c r="O157" s="186"/>
      <c r="P157" s="186"/>
      <c r="Q157" s="186"/>
      <c r="R157" s="186"/>
      <c r="S157" s="187"/>
      <c r="T157" s="188"/>
      <c r="U157" s="189"/>
      <c r="V157" s="189"/>
      <c r="W157" s="189"/>
      <c r="X157" s="189"/>
      <c r="Y157" s="190"/>
      <c r="Z157" s="239"/>
    </row>
    <row r="158" spans="7:26" ht="21" customHeight="1">
      <c r="G158" s="180">
        <v>138</v>
      </c>
      <c r="H158" s="238"/>
      <c r="I158" s="182"/>
      <c r="J158" s="183"/>
      <c r="K158" s="184"/>
      <c r="L158" s="185"/>
      <c r="M158" s="186"/>
      <c r="N158" s="186"/>
      <c r="O158" s="186"/>
      <c r="P158" s="186"/>
      <c r="Q158" s="186"/>
      <c r="R158" s="186"/>
      <c r="S158" s="187"/>
      <c r="T158" s="188"/>
      <c r="U158" s="189"/>
      <c r="V158" s="189"/>
      <c r="W158" s="189"/>
      <c r="X158" s="189"/>
      <c r="Y158" s="190"/>
      <c r="Z158" s="239"/>
    </row>
    <row r="159" spans="7:26" ht="21" customHeight="1">
      <c r="G159" s="180">
        <v>139</v>
      </c>
      <c r="H159" s="238"/>
      <c r="I159" s="182"/>
      <c r="J159" s="183"/>
      <c r="K159" s="184"/>
      <c r="L159" s="185"/>
      <c r="M159" s="186"/>
      <c r="N159" s="186"/>
      <c r="O159" s="186"/>
      <c r="P159" s="186"/>
      <c r="Q159" s="186"/>
      <c r="R159" s="186"/>
      <c r="S159" s="187"/>
      <c r="T159" s="188"/>
      <c r="U159" s="189"/>
      <c r="V159" s="189"/>
      <c r="W159" s="189"/>
      <c r="X159" s="189"/>
      <c r="Y159" s="190"/>
      <c r="Z159" s="239"/>
    </row>
    <row r="160" spans="7:26" ht="21" customHeight="1">
      <c r="G160" s="193">
        <v>140</v>
      </c>
      <c r="H160" s="240"/>
      <c r="I160" s="195"/>
      <c r="J160" s="196"/>
      <c r="K160" s="197"/>
      <c r="L160" s="198"/>
      <c r="M160" s="199"/>
      <c r="N160" s="199"/>
      <c r="O160" s="199"/>
      <c r="P160" s="199"/>
      <c r="Q160" s="199"/>
      <c r="R160" s="199"/>
      <c r="S160" s="200"/>
      <c r="T160" s="201"/>
      <c r="U160" s="202"/>
      <c r="V160" s="202"/>
      <c r="W160" s="202"/>
      <c r="X160" s="202"/>
      <c r="Y160" s="203"/>
      <c r="Z160" s="241"/>
    </row>
    <row r="161" spans="7:26" ht="21" customHeight="1">
      <c r="G161" s="167">
        <v>141</v>
      </c>
      <c r="H161" s="236"/>
      <c r="I161" s="169"/>
      <c r="J161" s="170"/>
      <c r="K161" s="171"/>
      <c r="L161" s="205"/>
      <c r="M161" s="173"/>
      <c r="N161" s="173"/>
      <c r="O161" s="173"/>
      <c r="P161" s="173"/>
      <c r="Q161" s="173"/>
      <c r="R161" s="173"/>
      <c r="S161" s="174"/>
      <c r="T161" s="175"/>
      <c r="U161" s="176"/>
      <c r="V161" s="176"/>
      <c r="W161" s="176"/>
      <c r="X161" s="176"/>
      <c r="Y161" s="206"/>
      <c r="Z161" s="242"/>
    </row>
    <row r="162" spans="7:26" ht="21" customHeight="1">
      <c r="G162" s="180">
        <v>142</v>
      </c>
      <c r="H162" s="238"/>
      <c r="I162" s="182"/>
      <c r="J162" s="183"/>
      <c r="K162" s="184"/>
      <c r="L162" s="185"/>
      <c r="M162" s="186"/>
      <c r="N162" s="186"/>
      <c r="O162" s="186"/>
      <c r="P162" s="186"/>
      <c r="Q162" s="186"/>
      <c r="R162" s="186"/>
      <c r="S162" s="187"/>
      <c r="T162" s="188"/>
      <c r="U162" s="189"/>
      <c r="V162" s="189"/>
      <c r="W162" s="189"/>
      <c r="X162" s="189"/>
      <c r="Y162" s="190"/>
      <c r="Z162" s="239"/>
    </row>
    <row r="163" spans="7:26" ht="21" customHeight="1">
      <c r="G163" s="180">
        <v>143</v>
      </c>
      <c r="H163" s="238"/>
      <c r="I163" s="182"/>
      <c r="J163" s="183"/>
      <c r="K163" s="184"/>
      <c r="L163" s="185"/>
      <c r="M163" s="186"/>
      <c r="N163" s="186"/>
      <c r="O163" s="186"/>
      <c r="P163" s="186"/>
      <c r="Q163" s="186"/>
      <c r="R163" s="186"/>
      <c r="S163" s="187"/>
      <c r="T163" s="188"/>
      <c r="U163" s="189"/>
      <c r="V163" s="189"/>
      <c r="W163" s="189"/>
      <c r="X163" s="189"/>
      <c r="Y163" s="190"/>
      <c r="Z163" s="239"/>
    </row>
    <row r="164" spans="7:26" ht="21" customHeight="1">
      <c r="G164" s="180">
        <v>144</v>
      </c>
      <c r="H164" s="238"/>
      <c r="I164" s="182"/>
      <c r="J164" s="183"/>
      <c r="K164" s="184"/>
      <c r="L164" s="185"/>
      <c r="M164" s="186"/>
      <c r="N164" s="186"/>
      <c r="O164" s="186"/>
      <c r="P164" s="186"/>
      <c r="Q164" s="186"/>
      <c r="R164" s="186"/>
      <c r="S164" s="187"/>
      <c r="T164" s="188"/>
      <c r="U164" s="189"/>
      <c r="V164" s="189"/>
      <c r="W164" s="189"/>
      <c r="X164" s="189"/>
      <c r="Y164" s="190"/>
      <c r="Z164" s="239"/>
    </row>
    <row r="165" spans="7:26" ht="21" customHeight="1">
      <c r="G165" s="193">
        <v>145</v>
      </c>
      <c r="H165" s="240"/>
      <c r="I165" s="195"/>
      <c r="J165" s="196"/>
      <c r="K165" s="197"/>
      <c r="L165" s="198"/>
      <c r="M165" s="199"/>
      <c r="N165" s="199"/>
      <c r="O165" s="199"/>
      <c r="P165" s="199"/>
      <c r="Q165" s="199"/>
      <c r="R165" s="199"/>
      <c r="S165" s="200"/>
      <c r="T165" s="201"/>
      <c r="U165" s="202"/>
      <c r="V165" s="202"/>
      <c r="W165" s="202"/>
      <c r="X165" s="202"/>
      <c r="Y165" s="203"/>
      <c r="Z165" s="241"/>
    </row>
    <row r="166" spans="7:26" ht="21" customHeight="1">
      <c r="G166" s="167">
        <v>146</v>
      </c>
      <c r="H166" s="236"/>
      <c r="I166" s="169"/>
      <c r="J166" s="170"/>
      <c r="K166" s="171"/>
      <c r="L166" s="205"/>
      <c r="M166" s="173"/>
      <c r="N166" s="173"/>
      <c r="O166" s="173"/>
      <c r="P166" s="173"/>
      <c r="Q166" s="173"/>
      <c r="R166" s="173"/>
      <c r="S166" s="174"/>
      <c r="T166" s="175"/>
      <c r="U166" s="176"/>
      <c r="V166" s="176"/>
      <c r="W166" s="176"/>
      <c r="X166" s="176"/>
      <c r="Y166" s="206"/>
      <c r="Z166" s="242"/>
    </row>
    <row r="167" spans="7:26" ht="21" customHeight="1">
      <c r="G167" s="180">
        <v>147</v>
      </c>
      <c r="H167" s="238"/>
      <c r="I167" s="182"/>
      <c r="J167" s="183"/>
      <c r="K167" s="184"/>
      <c r="L167" s="185"/>
      <c r="M167" s="186"/>
      <c r="N167" s="186"/>
      <c r="O167" s="186"/>
      <c r="P167" s="186"/>
      <c r="Q167" s="186"/>
      <c r="R167" s="186"/>
      <c r="S167" s="187"/>
      <c r="T167" s="188"/>
      <c r="U167" s="189"/>
      <c r="V167" s="189"/>
      <c r="W167" s="189"/>
      <c r="X167" s="189"/>
      <c r="Y167" s="190"/>
      <c r="Z167" s="239"/>
    </row>
    <row r="168" spans="7:26" ht="21" customHeight="1">
      <c r="G168" s="180">
        <v>148</v>
      </c>
      <c r="H168" s="238"/>
      <c r="I168" s="182"/>
      <c r="J168" s="183"/>
      <c r="K168" s="184"/>
      <c r="L168" s="185"/>
      <c r="M168" s="186"/>
      <c r="N168" s="186"/>
      <c r="O168" s="186"/>
      <c r="P168" s="186"/>
      <c r="Q168" s="186"/>
      <c r="R168" s="186"/>
      <c r="S168" s="187"/>
      <c r="T168" s="188"/>
      <c r="U168" s="189"/>
      <c r="V168" s="189"/>
      <c r="W168" s="189"/>
      <c r="X168" s="189"/>
      <c r="Y168" s="190"/>
      <c r="Z168" s="239"/>
    </row>
    <row r="169" spans="7:26" ht="21" customHeight="1">
      <c r="G169" s="180">
        <v>149</v>
      </c>
      <c r="H169" s="238"/>
      <c r="I169" s="182"/>
      <c r="J169" s="183"/>
      <c r="K169" s="184"/>
      <c r="L169" s="185"/>
      <c r="M169" s="186"/>
      <c r="N169" s="186"/>
      <c r="O169" s="186"/>
      <c r="P169" s="186"/>
      <c r="Q169" s="186"/>
      <c r="R169" s="186"/>
      <c r="S169" s="187"/>
      <c r="T169" s="188"/>
      <c r="U169" s="189"/>
      <c r="V169" s="189"/>
      <c r="W169" s="189"/>
      <c r="X169" s="189"/>
      <c r="Y169" s="190"/>
      <c r="Z169" s="239"/>
    </row>
    <row r="170" spans="7:26" ht="21" customHeight="1">
      <c r="G170" s="193">
        <v>150</v>
      </c>
      <c r="H170" s="240"/>
      <c r="I170" s="195"/>
      <c r="J170" s="196"/>
      <c r="K170" s="197"/>
      <c r="L170" s="198"/>
      <c r="M170" s="199"/>
      <c r="N170" s="199"/>
      <c r="O170" s="199"/>
      <c r="P170" s="199"/>
      <c r="Q170" s="199"/>
      <c r="R170" s="199"/>
      <c r="S170" s="200"/>
      <c r="T170" s="201"/>
      <c r="U170" s="202"/>
      <c r="V170" s="202"/>
      <c r="W170" s="202"/>
      <c r="X170" s="202"/>
      <c r="Y170" s="203"/>
      <c r="Z170" s="241"/>
    </row>
    <row r="171" spans="7:26" ht="21" customHeight="1">
      <c r="G171" s="167">
        <v>151</v>
      </c>
      <c r="H171" s="236"/>
      <c r="I171" s="169"/>
      <c r="J171" s="170"/>
      <c r="K171" s="171"/>
      <c r="L171" s="205"/>
      <c r="M171" s="173"/>
      <c r="N171" s="173"/>
      <c r="O171" s="173"/>
      <c r="P171" s="173"/>
      <c r="Q171" s="173"/>
      <c r="R171" s="173"/>
      <c r="S171" s="174"/>
      <c r="T171" s="175"/>
      <c r="U171" s="176"/>
      <c r="V171" s="176"/>
      <c r="W171" s="176"/>
      <c r="X171" s="176"/>
      <c r="Y171" s="206"/>
      <c r="Z171" s="242"/>
    </row>
    <row r="172" spans="7:26" ht="21" customHeight="1">
      <c r="G172" s="180">
        <v>152</v>
      </c>
      <c r="H172" s="238"/>
      <c r="I172" s="182"/>
      <c r="J172" s="183"/>
      <c r="K172" s="184"/>
      <c r="L172" s="185"/>
      <c r="M172" s="186"/>
      <c r="N172" s="186"/>
      <c r="O172" s="186"/>
      <c r="P172" s="186"/>
      <c r="Q172" s="186"/>
      <c r="R172" s="186"/>
      <c r="S172" s="187"/>
      <c r="T172" s="188"/>
      <c r="U172" s="189"/>
      <c r="V172" s="189"/>
      <c r="W172" s="189"/>
      <c r="X172" s="189"/>
      <c r="Y172" s="190"/>
      <c r="Z172" s="239"/>
    </row>
    <row r="173" spans="7:26" ht="21" customHeight="1">
      <c r="G173" s="180">
        <v>153</v>
      </c>
      <c r="H173" s="238"/>
      <c r="I173" s="182"/>
      <c r="J173" s="183"/>
      <c r="K173" s="184"/>
      <c r="L173" s="185"/>
      <c r="M173" s="186"/>
      <c r="N173" s="186"/>
      <c r="O173" s="186"/>
      <c r="P173" s="186"/>
      <c r="Q173" s="186"/>
      <c r="R173" s="186"/>
      <c r="S173" s="187"/>
      <c r="T173" s="188"/>
      <c r="U173" s="189"/>
      <c r="V173" s="189"/>
      <c r="W173" s="189"/>
      <c r="X173" s="189"/>
      <c r="Y173" s="190"/>
      <c r="Z173" s="239"/>
    </row>
    <row r="174" spans="7:26" ht="21" customHeight="1">
      <c r="G174" s="180">
        <v>154</v>
      </c>
      <c r="H174" s="238"/>
      <c r="I174" s="182"/>
      <c r="J174" s="183"/>
      <c r="K174" s="184"/>
      <c r="L174" s="185"/>
      <c r="M174" s="186"/>
      <c r="N174" s="186"/>
      <c r="O174" s="186"/>
      <c r="P174" s="186"/>
      <c r="Q174" s="186"/>
      <c r="R174" s="186"/>
      <c r="S174" s="187"/>
      <c r="T174" s="188"/>
      <c r="U174" s="189"/>
      <c r="V174" s="189"/>
      <c r="W174" s="189"/>
      <c r="X174" s="189"/>
      <c r="Y174" s="190"/>
      <c r="Z174" s="239"/>
    </row>
    <row r="175" spans="7:26" ht="21" customHeight="1">
      <c r="G175" s="193">
        <v>155</v>
      </c>
      <c r="H175" s="240"/>
      <c r="I175" s="195"/>
      <c r="J175" s="196"/>
      <c r="K175" s="197"/>
      <c r="L175" s="198"/>
      <c r="M175" s="199"/>
      <c r="N175" s="199"/>
      <c r="O175" s="199"/>
      <c r="P175" s="199"/>
      <c r="Q175" s="199"/>
      <c r="R175" s="199"/>
      <c r="S175" s="200"/>
      <c r="T175" s="201"/>
      <c r="U175" s="202"/>
      <c r="V175" s="202"/>
      <c r="W175" s="202"/>
      <c r="X175" s="202"/>
      <c r="Y175" s="203"/>
      <c r="Z175" s="241"/>
    </row>
    <row r="176" spans="7:26" ht="21" customHeight="1">
      <c r="G176" s="167">
        <v>156</v>
      </c>
      <c r="H176" s="236"/>
      <c r="I176" s="169"/>
      <c r="J176" s="170"/>
      <c r="K176" s="171"/>
      <c r="L176" s="205"/>
      <c r="M176" s="173"/>
      <c r="N176" s="173"/>
      <c r="O176" s="173"/>
      <c r="P176" s="173"/>
      <c r="Q176" s="173"/>
      <c r="R176" s="173"/>
      <c r="S176" s="174"/>
      <c r="T176" s="175"/>
      <c r="U176" s="176"/>
      <c r="V176" s="176"/>
      <c r="W176" s="176"/>
      <c r="X176" s="176"/>
      <c r="Y176" s="206"/>
      <c r="Z176" s="242"/>
    </row>
    <row r="177" spans="7:26" ht="21" customHeight="1">
      <c r="G177" s="180">
        <v>157</v>
      </c>
      <c r="H177" s="238"/>
      <c r="I177" s="182"/>
      <c r="J177" s="183"/>
      <c r="K177" s="184"/>
      <c r="L177" s="185"/>
      <c r="M177" s="186"/>
      <c r="N177" s="186"/>
      <c r="O177" s="186"/>
      <c r="P177" s="186"/>
      <c r="Q177" s="186"/>
      <c r="R177" s="186"/>
      <c r="S177" s="187"/>
      <c r="T177" s="188"/>
      <c r="U177" s="189"/>
      <c r="V177" s="189"/>
      <c r="W177" s="189"/>
      <c r="X177" s="189"/>
      <c r="Y177" s="190"/>
      <c r="Z177" s="239"/>
    </row>
    <row r="178" spans="7:26" ht="21" customHeight="1">
      <c r="G178" s="180">
        <v>158</v>
      </c>
      <c r="H178" s="238"/>
      <c r="I178" s="182"/>
      <c r="J178" s="183"/>
      <c r="K178" s="184"/>
      <c r="L178" s="185"/>
      <c r="M178" s="186"/>
      <c r="N178" s="186"/>
      <c r="O178" s="186"/>
      <c r="P178" s="186"/>
      <c r="Q178" s="186"/>
      <c r="R178" s="186"/>
      <c r="S178" s="187"/>
      <c r="T178" s="188"/>
      <c r="U178" s="189"/>
      <c r="V178" s="189"/>
      <c r="W178" s="189"/>
      <c r="X178" s="189"/>
      <c r="Y178" s="190"/>
      <c r="Z178" s="239"/>
    </row>
    <row r="179" spans="7:26" ht="21" customHeight="1">
      <c r="G179" s="180">
        <v>159</v>
      </c>
      <c r="H179" s="238"/>
      <c r="I179" s="182"/>
      <c r="J179" s="183"/>
      <c r="K179" s="184"/>
      <c r="L179" s="185"/>
      <c r="M179" s="186"/>
      <c r="N179" s="186"/>
      <c r="O179" s="186"/>
      <c r="P179" s="186"/>
      <c r="Q179" s="186"/>
      <c r="R179" s="186"/>
      <c r="S179" s="187"/>
      <c r="T179" s="188"/>
      <c r="U179" s="189"/>
      <c r="V179" s="189"/>
      <c r="W179" s="189"/>
      <c r="X179" s="189"/>
      <c r="Y179" s="190"/>
      <c r="Z179" s="239"/>
    </row>
    <row r="180" spans="7:26" ht="21" customHeight="1">
      <c r="G180" s="193">
        <v>160</v>
      </c>
      <c r="H180" s="240"/>
      <c r="I180" s="195"/>
      <c r="J180" s="196"/>
      <c r="K180" s="197"/>
      <c r="L180" s="198"/>
      <c r="M180" s="199"/>
      <c r="N180" s="199"/>
      <c r="O180" s="199"/>
      <c r="P180" s="199"/>
      <c r="Q180" s="199"/>
      <c r="R180" s="199"/>
      <c r="S180" s="200"/>
      <c r="T180" s="201"/>
      <c r="U180" s="202"/>
      <c r="V180" s="202"/>
      <c r="W180" s="202"/>
      <c r="X180" s="202"/>
      <c r="Y180" s="203"/>
      <c r="Z180" s="241"/>
    </row>
    <row r="181" spans="7:26" ht="21" customHeight="1">
      <c r="G181" s="167">
        <v>161</v>
      </c>
      <c r="H181" s="236"/>
      <c r="I181" s="169"/>
      <c r="J181" s="170"/>
      <c r="K181" s="171"/>
      <c r="L181" s="205"/>
      <c r="M181" s="173"/>
      <c r="N181" s="173"/>
      <c r="O181" s="173"/>
      <c r="P181" s="173"/>
      <c r="Q181" s="173"/>
      <c r="R181" s="173"/>
      <c r="S181" s="174"/>
      <c r="T181" s="175"/>
      <c r="U181" s="176"/>
      <c r="V181" s="176"/>
      <c r="W181" s="176"/>
      <c r="X181" s="176"/>
      <c r="Y181" s="206"/>
      <c r="Z181" s="242"/>
    </row>
    <row r="182" spans="7:26" ht="21" customHeight="1">
      <c r="G182" s="180">
        <v>162</v>
      </c>
      <c r="H182" s="238"/>
      <c r="I182" s="182"/>
      <c r="J182" s="183"/>
      <c r="K182" s="184"/>
      <c r="L182" s="185"/>
      <c r="M182" s="186"/>
      <c r="N182" s="186"/>
      <c r="O182" s="186"/>
      <c r="P182" s="186"/>
      <c r="Q182" s="186"/>
      <c r="R182" s="186"/>
      <c r="S182" s="187"/>
      <c r="T182" s="188"/>
      <c r="U182" s="189"/>
      <c r="V182" s="189"/>
      <c r="W182" s="189"/>
      <c r="X182" s="189"/>
      <c r="Y182" s="190"/>
      <c r="Z182" s="239"/>
    </row>
    <row r="183" spans="7:26" ht="21" customHeight="1">
      <c r="G183" s="180">
        <v>163</v>
      </c>
      <c r="H183" s="238"/>
      <c r="I183" s="182"/>
      <c r="J183" s="183"/>
      <c r="K183" s="184"/>
      <c r="L183" s="185"/>
      <c r="M183" s="186"/>
      <c r="N183" s="186"/>
      <c r="O183" s="186"/>
      <c r="P183" s="186"/>
      <c r="Q183" s="186"/>
      <c r="R183" s="186"/>
      <c r="S183" s="187"/>
      <c r="T183" s="188"/>
      <c r="U183" s="189"/>
      <c r="V183" s="189"/>
      <c r="W183" s="189"/>
      <c r="X183" s="189"/>
      <c r="Y183" s="190"/>
      <c r="Z183" s="239"/>
    </row>
    <row r="184" spans="7:26" ht="21" customHeight="1">
      <c r="G184" s="180">
        <v>164</v>
      </c>
      <c r="H184" s="238"/>
      <c r="I184" s="182"/>
      <c r="J184" s="183"/>
      <c r="K184" s="184"/>
      <c r="L184" s="185"/>
      <c r="M184" s="186"/>
      <c r="N184" s="186"/>
      <c r="O184" s="186"/>
      <c r="P184" s="186"/>
      <c r="Q184" s="186"/>
      <c r="R184" s="186"/>
      <c r="S184" s="187"/>
      <c r="T184" s="188"/>
      <c r="U184" s="189"/>
      <c r="V184" s="189"/>
      <c r="W184" s="189"/>
      <c r="X184" s="189"/>
      <c r="Y184" s="190"/>
      <c r="Z184" s="239"/>
    </row>
    <row r="185" spans="7:26" ht="21" customHeight="1">
      <c r="G185" s="208">
        <v>165</v>
      </c>
      <c r="H185" s="243"/>
      <c r="I185" s="210"/>
      <c r="J185" s="211"/>
      <c r="K185" s="212"/>
      <c r="L185" s="213"/>
      <c r="M185" s="214"/>
      <c r="N185" s="214"/>
      <c r="O185" s="214"/>
      <c r="P185" s="214"/>
      <c r="Q185" s="214"/>
      <c r="R185" s="214"/>
      <c r="S185" s="215"/>
      <c r="T185" s="216"/>
      <c r="U185" s="217"/>
      <c r="V185" s="217"/>
      <c r="W185" s="217"/>
      <c r="X185" s="217"/>
      <c r="Y185" s="218"/>
      <c r="Z185" s="244"/>
    </row>
    <row r="186" spans="7:26" ht="21" customHeight="1">
      <c r="G186" s="220">
        <v>166</v>
      </c>
      <c r="H186" s="245"/>
      <c r="I186" s="222"/>
      <c r="J186" s="223"/>
      <c r="K186" s="224"/>
      <c r="L186" s="225"/>
      <c r="M186" s="226"/>
      <c r="N186" s="226"/>
      <c r="O186" s="226"/>
      <c r="P186" s="226"/>
      <c r="Q186" s="226"/>
      <c r="R186" s="226"/>
      <c r="S186" s="227"/>
      <c r="T186" s="228"/>
      <c r="U186" s="229"/>
      <c r="V186" s="229"/>
      <c r="W186" s="229"/>
      <c r="X186" s="229"/>
      <c r="Y186" s="177"/>
      <c r="Z186" s="237"/>
    </row>
    <row r="187" spans="7:26" ht="21" customHeight="1">
      <c r="G187" s="180">
        <v>167</v>
      </c>
      <c r="H187" s="238"/>
      <c r="I187" s="182"/>
      <c r="J187" s="183"/>
      <c r="K187" s="184"/>
      <c r="L187" s="185"/>
      <c r="M187" s="186"/>
      <c r="N187" s="186"/>
      <c r="O187" s="186"/>
      <c r="P187" s="186"/>
      <c r="Q187" s="186"/>
      <c r="R187" s="186"/>
      <c r="S187" s="187"/>
      <c r="T187" s="188"/>
      <c r="U187" s="189"/>
      <c r="V187" s="189"/>
      <c r="W187" s="189"/>
      <c r="X187" s="189"/>
      <c r="Y187" s="190"/>
      <c r="Z187" s="239"/>
    </row>
    <row r="188" spans="7:26" ht="21" customHeight="1">
      <c r="G188" s="180">
        <v>168</v>
      </c>
      <c r="H188" s="238"/>
      <c r="I188" s="182"/>
      <c r="J188" s="183"/>
      <c r="K188" s="184"/>
      <c r="L188" s="185"/>
      <c r="M188" s="186"/>
      <c r="N188" s="186"/>
      <c r="O188" s="186"/>
      <c r="P188" s="186"/>
      <c r="Q188" s="186"/>
      <c r="R188" s="186"/>
      <c r="S188" s="187"/>
      <c r="T188" s="188"/>
      <c r="U188" s="189"/>
      <c r="V188" s="189"/>
      <c r="W188" s="189"/>
      <c r="X188" s="189"/>
      <c r="Y188" s="190"/>
      <c r="Z188" s="239"/>
    </row>
    <row r="189" spans="7:26" ht="21" customHeight="1">
      <c r="G189" s="180">
        <v>169</v>
      </c>
      <c r="H189" s="238"/>
      <c r="I189" s="182"/>
      <c r="J189" s="183"/>
      <c r="K189" s="184"/>
      <c r="L189" s="185"/>
      <c r="M189" s="186"/>
      <c r="N189" s="186"/>
      <c r="O189" s="186"/>
      <c r="P189" s="186"/>
      <c r="Q189" s="186"/>
      <c r="R189" s="186"/>
      <c r="S189" s="187"/>
      <c r="T189" s="188"/>
      <c r="U189" s="189"/>
      <c r="V189" s="189"/>
      <c r="W189" s="189"/>
      <c r="X189" s="189"/>
      <c r="Y189" s="190"/>
      <c r="Z189" s="239"/>
    </row>
    <row r="190" spans="7:26" ht="21" customHeight="1">
      <c r="G190" s="193">
        <v>170</v>
      </c>
      <c r="H190" s="240"/>
      <c r="I190" s="195"/>
      <c r="J190" s="196"/>
      <c r="K190" s="197"/>
      <c r="L190" s="198"/>
      <c r="M190" s="199"/>
      <c r="N190" s="199"/>
      <c r="O190" s="199"/>
      <c r="P190" s="199"/>
      <c r="Q190" s="199"/>
      <c r="R190" s="199"/>
      <c r="S190" s="200"/>
      <c r="T190" s="201"/>
      <c r="U190" s="202"/>
      <c r="V190" s="202"/>
      <c r="W190" s="202"/>
      <c r="X190" s="202"/>
      <c r="Y190" s="203"/>
      <c r="Z190" s="241"/>
    </row>
    <row r="191" spans="7:26" ht="21" customHeight="1">
      <c r="G191" s="167">
        <v>171</v>
      </c>
      <c r="H191" s="236"/>
      <c r="I191" s="169"/>
      <c r="J191" s="170"/>
      <c r="K191" s="171"/>
      <c r="L191" s="205"/>
      <c r="M191" s="173"/>
      <c r="N191" s="173"/>
      <c r="O191" s="173"/>
      <c r="P191" s="173"/>
      <c r="Q191" s="173"/>
      <c r="R191" s="173"/>
      <c r="S191" s="174"/>
      <c r="T191" s="175"/>
      <c r="U191" s="176"/>
      <c r="V191" s="176"/>
      <c r="W191" s="176"/>
      <c r="X191" s="176"/>
      <c r="Y191" s="206"/>
      <c r="Z191" s="242"/>
    </row>
    <row r="192" spans="7:26" ht="21" customHeight="1">
      <c r="G192" s="180">
        <v>172</v>
      </c>
      <c r="H192" s="238"/>
      <c r="I192" s="182"/>
      <c r="J192" s="183"/>
      <c r="K192" s="184"/>
      <c r="L192" s="185"/>
      <c r="M192" s="186"/>
      <c r="N192" s="186"/>
      <c r="O192" s="186"/>
      <c r="P192" s="186"/>
      <c r="Q192" s="186"/>
      <c r="R192" s="186"/>
      <c r="S192" s="187"/>
      <c r="T192" s="188"/>
      <c r="U192" s="189"/>
      <c r="V192" s="189"/>
      <c r="W192" s="189"/>
      <c r="X192" s="189"/>
      <c r="Y192" s="190"/>
      <c r="Z192" s="239"/>
    </row>
    <row r="193" spans="7:26" ht="21" customHeight="1">
      <c r="G193" s="180">
        <v>173</v>
      </c>
      <c r="H193" s="238"/>
      <c r="I193" s="182"/>
      <c r="J193" s="183"/>
      <c r="K193" s="184"/>
      <c r="L193" s="185"/>
      <c r="M193" s="186"/>
      <c r="N193" s="186"/>
      <c r="O193" s="186"/>
      <c r="P193" s="186"/>
      <c r="Q193" s="186"/>
      <c r="R193" s="186"/>
      <c r="S193" s="187"/>
      <c r="T193" s="188"/>
      <c r="U193" s="189"/>
      <c r="V193" s="189"/>
      <c r="W193" s="189"/>
      <c r="X193" s="189"/>
      <c r="Y193" s="190"/>
      <c r="Z193" s="239"/>
    </row>
    <row r="194" spans="7:26" ht="21" customHeight="1">
      <c r="G194" s="180">
        <v>174</v>
      </c>
      <c r="H194" s="238"/>
      <c r="I194" s="182"/>
      <c r="J194" s="183"/>
      <c r="K194" s="184"/>
      <c r="L194" s="185"/>
      <c r="M194" s="186"/>
      <c r="N194" s="186"/>
      <c r="O194" s="186"/>
      <c r="P194" s="186"/>
      <c r="Q194" s="186"/>
      <c r="R194" s="186"/>
      <c r="S194" s="187"/>
      <c r="T194" s="188"/>
      <c r="U194" s="189"/>
      <c r="V194" s="189"/>
      <c r="W194" s="189"/>
      <c r="X194" s="189"/>
      <c r="Y194" s="190"/>
      <c r="Z194" s="239"/>
    </row>
    <row r="195" spans="7:26" ht="21" customHeight="1">
      <c r="G195" s="193">
        <v>175</v>
      </c>
      <c r="H195" s="240"/>
      <c r="I195" s="195"/>
      <c r="J195" s="196"/>
      <c r="K195" s="197"/>
      <c r="L195" s="198"/>
      <c r="M195" s="199"/>
      <c r="N195" s="199"/>
      <c r="O195" s="199"/>
      <c r="P195" s="199"/>
      <c r="Q195" s="199"/>
      <c r="R195" s="199"/>
      <c r="S195" s="200"/>
      <c r="T195" s="201"/>
      <c r="U195" s="202"/>
      <c r="V195" s="202"/>
      <c r="W195" s="202"/>
      <c r="X195" s="202"/>
      <c r="Y195" s="203"/>
      <c r="Z195" s="241"/>
    </row>
    <row r="196" spans="7:26" ht="21" customHeight="1">
      <c r="G196" s="167">
        <v>176</v>
      </c>
      <c r="H196" s="236"/>
      <c r="I196" s="169"/>
      <c r="J196" s="170"/>
      <c r="K196" s="171"/>
      <c r="L196" s="205"/>
      <c r="M196" s="173"/>
      <c r="N196" s="173"/>
      <c r="O196" s="173"/>
      <c r="P196" s="173"/>
      <c r="Q196" s="173"/>
      <c r="R196" s="173"/>
      <c r="S196" s="174"/>
      <c r="T196" s="175"/>
      <c r="U196" s="176"/>
      <c r="V196" s="176"/>
      <c r="W196" s="176"/>
      <c r="X196" s="176"/>
      <c r="Y196" s="206"/>
      <c r="Z196" s="242"/>
    </row>
    <row r="197" spans="7:26" ht="21" customHeight="1">
      <c r="G197" s="180">
        <v>177</v>
      </c>
      <c r="H197" s="238"/>
      <c r="I197" s="182"/>
      <c r="J197" s="183"/>
      <c r="K197" s="184"/>
      <c r="L197" s="185"/>
      <c r="M197" s="186"/>
      <c r="N197" s="186"/>
      <c r="O197" s="186"/>
      <c r="P197" s="186"/>
      <c r="Q197" s="186"/>
      <c r="R197" s="186"/>
      <c r="S197" s="187"/>
      <c r="T197" s="188"/>
      <c r="U197" s="189"/>
      <c r="V197" s="189"/>
      <c r="W197" s="189"/>
      <c r="X197" s="189"/>
      <c r="Y197" s="190"/>
      <c r="Z197" s="239"/>
    </row>
    <row r="198" spans="7:26" ht="21" customHeight="1">
      <c r="G198" s="180">
        <v>178</v>
      </c>
      <c r="H198" s="238"/>
      <c r="I198" s="182"/>
      <c r="J198" s="183"/>
      <c r="K198" s="184"/>
      <c r="L198" s="185"/>
      <c r="M198" s="186"/>
      <c r="N198" s="186"/>
      <c r="O198" s="186"/>
      <c r="P198" s="186"/>
      <c r="Q198" s="186"/>
      <c r="R198" s="186"/>
      <c r="S198" s="187"/>
      <c r="T198" s="188"/>
      <c r="U198" s="189"/>
      <c r="V198" s="189"/>
      <c r="W198" s="189"/>
      <c r="X198" s="189"/>
      <c r="Y198" s="190"/>
      <c r="Z198" s="239"/>
    </row>
    <row r="199" spans="7:26" ht="21" customHeight="1">
      <c r="G199" s="180">
        <v>179</v>
      </c>
      <c r="H199" s="238"/>
      <c r="I199" s="182"/>
      <c r="J199" s="183"/>
      <c r="K199" s="184"/>
      <c r="L199" s="185"/>
      <c r="M199" s="186"/>
      <c r="N199" s="186"/>
      <c r="O199" s="186"/>
      <c r="P199" s="186"/>
      <c r="Q199" s="186"/>
      <c r="R199" s="186"/>
      <c r="S199" s="187"/>
      <c r="T199" s="188"/>
      <c r="U199" s="189"/>
      <c r="V199" s="189"/>
      <c r="W199" s="189"/>
      <c r="X199" s="189"/>
      <c r="Y199" s="190"/>
      <c r="Z199" s="239"/>
    </row>
    <row r="200" spans="7:26" ht="21" customHeight="1">
      <c r="G200" s="193">
        <v>180</v>
      </c>
      <c r="H200" s="240"/>
      <c r="I200" s="195"/>
      <c r="J200" s="196"/>
      <c r="K200" s="197"/>
      <c r="L200" s="198"/>
      <c r="M200" s="199"/>
      <c r="N200" s="199"/>
      <c r="O200" s="199"/>
      <c r="P200" s="199"/>
      <c r="Q200" s="199"/>
      <c r="R200" s="199"/>
      <c r="S200" s="200"/>
      <c r="T200" s="201"/>
      <c r="U200" s="202"/>
      <c r="V200" s="202"/>
      <c r="W200" s="202"/>
      <c r="X200" s="202"/>
      <c r="Y200" s="203"/>
      <c r="Z200" s="241"/>
    </row>
    <row r="201" spans="7:26" ht="21" customHeight="1">
      <c r="G201" s="167">
        <v>181</v>
      </c>
      <c r="H201" s="236"/>
      <c r="I201" s="169"/>
      <c r="J201" s="170"/>
      <c r="K201" s="171"/>
      <c r="L201" s="205"/>
      <c r="M201" s="173"/>
      <c r="N201" s="173"/>
      <c r="O201" s="173"/>
      <c r="P201" s="173"/>
      <c r="Q201" s="173"/>
      <c r="R201" s="173"/>
      <c r="S201" s="174"/>
      <c r="T201" s="175"/>
      <c r="U201" s="176"/>
      <c r="V201" s="176"/>
      <c r="W201" s="176"/>
      <c r="X201" s="176"/>
      <c r="Y201" s="206"/>
      <c r="Z201" s="242"/>
    </row>
    <row r="202" spans="7:26" ht="21" customHeight="1">
      <c r="G202" s="180">
        <v>182</v>
      </c>
      <c r="H202" s="238"/>
      <c r="I202" s="182"/>
      <c r="J202" s="183"/>
      <c r="K202" s="184"/>
      <c r="L202" s="185"/>
      <c r="M202" s="186"/>
      <c r="N202" s="186"/>
      <c r="O202" s="186"/>
      <c r="P202" s="186"/>
      <c r="Q202" s="186"/>
      <c r="R202" s="186"/>
      <c r="S202" s="187"/>
      <c r="T202" s="188"/>
      <c r="U202" s="189"/>
      <c r="V202" s="189"/>
      <c r="W202" s="189"/>
      <c r="X202" s="189"/>
      <c r="Y202" s="190"/>
      <c r="Z202" s="239"/>
    </row>
    <row r="203" spans="7:26" ht="21" customHeight="1">
      <c r="G203" s="180">
        <v>183</v>
      </c>
      <c r="H203" s="238"/>
      <c r="I203" s="182"/>
      <c r="J203" s="183"/>
      <c r="K203" s="184"/>
      <c r="L203" s="185"/>
      <c r="M203" s="186"/>
      <c r="N203" s="186"/>
      <c r="O203" s="186"/>
      <c r="P203" s="186"/>
      <c r="Q203" s="186"/>
      <c r="R203" s="186"/>
      <c r="S203" s="187"/>
      <c r="T203" s="188"/>
      <c r="U203" s="189"/>
      <c r="V203" s="189"/>
      <c r="W203" s="189"/>
      <c r="X203" s="189"/>
      <c r="Y203" s="190"/>
      <c r="Z203" s="239"/>
    </row>
    <row r="204" spans="7:26" ht="21" customHeight="1">
      <c r="G204" s="180">
        <v>184</v>
      </c>
      <c r="H204" s="238"/>
      <c r="I204" s="182"/>
      <c r="J204" s="183"/>
      <c r="K204" s="184"/>
      <c r="L204" s="185"/>
      <c r="M204" s="186"/>
      <c r="N204" s="186"/>
      <c r="O204" s="186"/>
      <c r="P204" s="186"/>
      <c r="Q204" s="186"/>
      <c r="R204" s="186"/>
      <c r="S204" s="187"/>
      <c r="T204" s="188"/>
      <c r="U204" s="189"/>
      <c r="V204" s="189"/>
      <c r="W204" s="189"/>
      <c r="X204" s="189"/>
      <c r="Y204" s="190"/>
      <c r="Z204" s="239"/>
    </row>
    <row r="205" spans="7:26" ht="21" customHeight="1">
      <c r="G205" s="193">
        <v>185</v>
      </c>
      <c r="H205" s="240"/>
      <c r="I205" s="195"/>
      <c r="J205" s="196"/>
      <c r="K205" s="197"/>
      <c r="L205" s="198"/>
      <c r="M205" s="199"/>
      <c r="N205" s="199"/>
      <c r="O205" s="199"/>
      <c r="P205" s="199"/>
      <c r="Q205" s="199"/>
      <c r="R205" s="199"/>
      <c r="S205" s="200"/>
      <c r="T205" s="201"/>
      <c r="U205" s="202"/>
      <c r="V205" s="202"/>
      <c r="W205" s="202"/>
      <c r="X205" s="202"/>
      <c r="Y205" s="203"/>
      <c r="Z205" s="241"/>
    </row>
    <row r="206" spans="7:26" ht="21" customHeight="1">
      <c r="G206" s="167">
        <v>186</v>
      </c>
      <c r="H206" s="236"/>
      <c r="I206" s="169"/>
      <c r="J206" s="170"/>
      <c r="K206" s="171"/>
      <c r="L206" s="205"/>
      <c r="M206" s="173"/>
      <c r="N206" s="173"/>
      <c r="O206" s="173"/>
      <c r="P206" s="173"/>
      <c r="Q206" s="173"/>
      <c r="R206" s="173"/>
      <c r="S206" s="174"/>
      <c r="T206" s="175"/>
      <c r="U206" s="176"/>
      <c r="V206" s="176"/>
      <c r="W206" s="176"/>
      <c r="X206" s="176"/>
      <c r="Y206" s="206"/>
      <c r="Z206" s="242"/>
    </row>
    <row r="207" spans="7:26" ht="21" customHeight="1">
      <c r="G207" s="180">
        <v>187</v>
      </c>
      <c r="H207" s="238"/>
      <c r="I207" s="182"/>
      <c r="J207" s="183"/>
      <c r="K207" s="184"/>
      <c r="L207" s="185"/>
      <c r="M207" s="186"/>
      <c r="N207" s="186"/>
      <c r="O207" s="186"/>
      <c r="P207" s="186"/>
      <c r="Q207" s="186"/>
      <c r="R207" s="186"/>
      <c r="S207" s="187"/>
      <c r="T207" s="188"/>
      <c r="U207" s="189"/>
      <c r="V207" s="189"/>
      <c r="W207" s="189"/>
      <c r="X207" s="189"/>
      <c r="Y207" s="190"/>
      <c r="Z207" s="239"/>
    </row>
    <row r="208" spans="7:26" ht="21" customHeight="1">
      <c r="G208" s="180">
        <v>188</v>
      </c>
      <c r="H208" s="238"/>
      <c r="I208" s="182"/>
      <c r="J208" s="183"/>
      <c r="K208" s="184"/>
      <c r="L208" s="185"/>
      <c r="M208" s="186"/>
      <c r="N208" s="186"/>
      <c r="O208" s="186"/>
      <c r="P208" s="186"/>
      <c r="Q208" s="186"/>
      <c r="R208" s="186"/>
      <c r="S208" s="187"/>
      <c r="T208" s="188"/>
      <c r="U208" s="189"/>
      <c r="V208" s="189"/>
      <c r="W208" s="189"/>
      <c r="X208" s="189"/>
      <c r="Y208" s="190"/>
      <c r="Z208" s="239"/>
    </row>
    <row r="209" spans="7:26" ht="21" customHeight="1">
      <c r="G209" s="180">
        <v>189</v>
      </c>
      <c r="H209" s="238"/>
      <c r="I209" s="182"/>
      <c r="J209" s="183"/>
      <c r="K209" s="184"/>
      <c r="L209" s="185"/>
      <c r="M209" s="186"/>
      <c r="N209" s="186"/>
      <c r="O209" s="186"/>
      <c r="P209" s="186"/>
      <c r="Q209" s="186"/>
      <c r="R209" s="186"/>
      <c r="S209" s="187"/>
      <c r="T209" s="188"/>
      <c r="U209" s="189"/>
      <c r="V209" s="189"/>
      <c r="W209" s="189"/>
      <c r="X209" s="189"/>
      <c r="Y209" s="190"/>
      <c r="Z209" s="239"/>
    </row>
    <row r="210" spans="7:26" ht="21" customHeight="1">
      <c r="G210" s="193">
        <v>190</v>
      </c>
      <c r="H210" s="240"/>
      <c r="I210" s="195"/>
      <c r="J210" s="196"/>
      <c r="K210" s="197"/>
      <c r="L210" s="198"/>
      <c r="M210" s="199"/>
      <c r="N210" s="199"/>
      <c r="O210" s="199"/>
      <c r="P210" s="199"/>
      <c r="Q210" s="199"/>
      <c r="R210" s="199"/>
      <c r="S210" s="200"/>
      <c r="T210" s="201"/>
      <c r="U210" s="202"/>
      <c r="V210" s="202"/>
      <c r="W210" s="202"/>
      <c r="X210" s="202"/>
      <c r="Y210" s="203"/>
      <c r="Z210" s="241"/>
    </row>
    <row r="211" spans="7:26" ht="21" customHeight="1">
      <c r="G211" s="167">
        <v>191</v>
      </c>
      <c r="H211" s="236"/>
      <c r="I211" s="169"/>
      <c r="J211" s="170"/>
      <c r="K211" s="171"/>
      <c r="L211" s="205"/>
      <c r="M211" s="173"/>
      <c r="N211" s="173"/>
      <c r="O211" s="173"/>
      <c r="P211" s="173"/>
      <c r="Q211" s="173"/>
      <c r="R211" s="173"/>
      <c r="S211" s="174"/>
      <c r="T211" s="175"/>
      <c r="U211" s="176"/>
      <c r="V211" s="176"/>
      <c r="W211" s="176"/>
      <c r="X211" s="176"/>
      <c r="Y211" s="206"/>
      <c r="Z211" s="242"/>
    </row>
    <row r="212" spans="7:26" ht="21" customHeight="1">
      <c r="G212" s="180">
        <v>192</v>
      </c>
      <c r="H212" s="238"/>
      <c r="I212" s="182"/>
      <c r="J212" s="183"/>
      <c r="K212" s="184"/>
      <c r="L212" s="185"/>
      <c r="M212" s="186"/>
      <c r="N212" s="186"/>
      <c r="O212" s="186"/>
      <c r="P212" s="186"/>
      <c r="Q212" s="186"/>
      <c r="R212" s="186"/>
      <c r="S212" s="187"/>
      <c r="T212" s="188"/>
      <c r="U212" s="189"/>
      <c r="V212" s="189"/>
      <c r="W212" s="189"/>
      <c r="X212" s="189"/>
      <c r="Y212" s="190"/>
      <c r="Z212" s="239"/>
    </row>
    <row r="213" spans="7:26" ht="21" customHeight="1">
      <c r="G213" s="180">
        <v>193</v>
      </c>
      <c r="H213" s="238"/>
      <c r="I213" s="182"/>
      <c r="J213" s="183"/>
      <c r="K213" s="184"/>
      <c r="L213" s="185"/>
      <c r="M213" s="186"/>
      <c r="N213" s="186"/>
      <c r="O213" s="186"/>
      <c r="P213" s="186"/>
      <c r="Q213" s="186"/>
      <c r="R213" s="186"/>
      <c r="S213" s="187"/>
      <c r="T213" s="188"/>
      <c r="U213" s="189"/>
      <c r="V213" s="189"/>
      <c r="W213" s="189"/>
      <c r="X213" s="189"/>
      <c r="Y213" s="190"/>
      <c r="Z213" s="239"/>
    </row>
    <row r="214" spans="7:26" ht="21" customHeight="1">
      <c r="G214" s="180">
        <v>194</v>
      </c>
      <c r="H214" s="238"/>
      <c r="I214" s="182"/>
      <c r="J214" s="183"/>
      <c r="K214" s="184"/>
      <c r="L214" s="185"/>
      <c r="M214" s="186"/>
      <c r="N214" s="186"/>
      <c r="O214" s="186"/>
      <c r="P214" s="186"/>
      <c r="Q214" s="186"/>
      <c r="R214" s="186"/>
      <c r="S214" s="187"/>
      <c r="T214" s="188"/>
      <c r="U214" s="189"/>
      <c r="V214" s="189"/>
      <c r="W214" s="189"/>
      <c r="X214" s="189"/>
      <c r="Y214" s="190"/>
      <c r="Z214" s="239"/>
    </row>
    <row r="215" spans="7:26" ht="21" customHeight="1">
      <c r="G215" s="208">
        <v>195</v>
      </c>
      <c r="H215" s="243"/>
      <c r="I215" s="210"/>
      <c r="J215" s="211"/>
      <c r="K215" s="212"/>
      <c r="L215" s="213"/>
      <c r="M215" s="214"/>
      <c r="N215" s="214"/>
      <c r="O215" s="214"/>
      <c r="P215" s="214"/>
      <c r="Q215" s="214"/>
      <c r="R215" s="214"/>
      <c r="S215" s="215"/>
      <c r="T215" s="216"/>
      <c r="U215" s="217"/>
      <c r="V215" s="217"/>
      <c r="W215" s="217"/>
      <c r="X215" s="217"/>
      <c r="Y215" s="218"/>
      <c r="Z215" s="244"/>
    </row>
    <row r="216" spans="7:26" ht="21" customHeight="1">
      <c r="G216" s="220">
        <v>196</v>
      </c>
      <c r="H216" s="245"/>
      <c r="I216" s="222"/>
      <c r="J216" s="223"/>
      <c r="K216" s="224"/>
      <c r="L216" s="225"/>
      <c r="M216" s="226"/>
      <c r="N216" s="226"/>
      <c r="O216" s="226"/>
      <c r="P216" s="226"/>
      <c r="Q216" s="226"/>
      <c r="R216" s="226"/>
      <c r="S216" s="227"/>
      <c r="T216" s="228"/>
      <c r="U216" s="229"/>
      <c r="V216" s="229"/>
      <c r="W216" s="229"/>
      <c r="X216" s="229"/>
      <c r="Y216" s="177"/>
      <c r="Z216" s="237"/>
    </row>
    <row r="217" spans="7:26" ht="21" customHeight="1">
      <c r="G217" s="180">
        <v>197</v>
      </c>
      <c r="H217" s="238"/>
      <c r="I217" s="182"/>
      <c r="J217" s="183"/>
      <c r="K217" s="184"/>
      <c r="L217" s="185"/>
      <c r="M217" s="186"/>
      <c r="N217" s="186"/>
      <c r="O217" s="186"/>
      <c r="P217" s="186"/>
      <c r="Q217" s="186"/>
      <c r="R217" s="186"/>
      <c r="S217" s="187"/>
      <c r="T217" s="188"/>
      <c r="U217" s="189"/>
      <c r="V217" s="189"/>
      <c r="W217" s="189"/>
      <c r="X217" s="189"/>
      <c r="Y217" s="190"/>
      <c r="Z217" s="239"/>
    </row>
    <row r="218" spans="7:26" ht="21" customHeight="1">
      <c r="G218" s="180">
        <v>198</v>
      </c>
      <c r="H218" s="238"/>
      <c r="I218" s="182"/>
      <c r="J218" s="183"/>
      <c r="K218" s="184"/>
      <c r="L218" s="185"/>
      <c r="M218" s="186"/>
      <c r="N218" s="186"/>
      <c r="O218" s="186"/>
      <c r="P218" s="186"/>
      <c r="Q218" s="186"/>
      <c r="R218" s="186"/>
      <c r="S218" s="187"/>
      <c r="T218" s="188"/>
      <c r="U218" s="189"/>
      <c r="V218" s="189"/>
      <c r="W218" s="189"/>
      <c r="X218" s="189"/>
      <c r="Y218" s="190"/>
      <c r="Z218" s="239"/>
    </row>
    <row r="219" spans="7:26" ht="21" customHeight="1">
      <c r="G219" s="180">
        <v>199</v>
      </c>
      <c r="H219" s="238"/>
      <c r="I219" s="182"/>
      <c r="J219" s="183"/>
      <c r="K219" s="184"/>
      <c r="L219" s="185"/>
      <c r="M219" s="186"/>
      <c r="N219" s="186"/>
      <c r="O219" s="186"/>
      <c r="P219" s="186"/>
      <c r="Q219" s="186"/>
      <c r="R219" s="186"/>
      <c r="S219" s="187"/>
      <c r="T219" s="188"/>
      <c r="U219" s="189"/>
      <c r="V219" s="189"/>
      <c r="W219" s="189"/>
      <c r="X219" s="189"/>
      <c r="Y219" s="190"/>
      <c r="Z219" s="239"/>
    </row>
    <row r="220" spans="7:26" ht="21" customHeight="1">
      <c r="G220" s="193">
        <v>200</v>
      </c>
      <c r="H220" s="240"/>
      <c r="I220" s="195"/>
      <c r="J220" s="196"/>
      <c r="K220" s="197"/>
      <c r="L220" s="198"/>
      <c r="M220" s="199"/>
      <c r="N220" s="199"/>
      <c r="O220" s="199"/>
      <c r="P220" s="199"/>
      <c r="Q220" s="199"/>
      <c r="R220" s="199"/>
      <c r="S220" s="200"/>
      <c r="T220" s="201"/>
      <c r="U220" s="202"/>
      <c r="V220" s="202"/>
      <c r="W220" s="202"/>
      <c r="X220" s="202"/>
      <c r="Y220" s="203"/>
      <c r="Z220" s="241"/>
    </row>
    <row r="221" spans="7:26" ht="21" customHeight="1">
      <c r="G221" s="167">
        <v>201</v>
      </c>
      <c r="H221" s="236"/>
      <c r="I221" s="169"/>
      <c r="J221" s="170"/>
      <c r="K221" s="171"/>
      <c r="L221" s="205"/>
      <c r="M221" s="173"/>
      <c r="N221" s="173"/>
      <c r="O221" s="173"/>
      <c r="P221" s="173"/>
      <c r="Q221" s="173"/>
      <c r="R221" s="173"/>
      <c r="S221" s="174"/>
      <c r="T221" s="175"/>
      <c r="U221" s="176"/>
      <c r="V221" s="176"/>
      <c r="W221" s="176"/>
      <c r="X221" s="176"/>
      <c r="Y221" s="206"/>
      <c r="Z221" s="242"/>
    </row>
    <row r="222" spans="7:26" ht="21" customHeight="1">
      <c r="G222" s="180">
        <v>202</v>
      </c>
      <c r="H222" s="238"/>
      <c r="I222" s="182"/>
      <c r="J222" s="183"/>
      <c r="K222" s="184"/>
      <c r="L222" s="185"/>
      <c r="M222" s="186"/>
      <c r="N222" s="186"/>
      <c r="O222" s="186"/>
      <c r="P222" s="186"/>
      <c r="Q222" s="186"/>
      <c r="R222" s="186"/>
      <c r="S222" s="187"/>
      <c r="T222" s="188"/>
      <c r="U222" s="189"/>
      <c r="V222" s="189"/>
      <c r="W222" s="189"/>
      <c r="X222" s="189"/>
      <c r="Y222" s="190"/>
      <c r="Z222" s="239"/>
    </row>
    <row r="223" spans="7:26" ht="21" customHeight="1">
      <c r="G223" s="180">
        <v>203</v>
      </c>
      <c r="H223" s="238"/>
      <c r="I223" s="182"/>
      <c r="J223" s="183"/>
      <c r="K223" s="184"/>
      <c r="L223" s="185"/>
      <c r="M223" s="186"/>
      <c r="N223" s="186"/>
      <c r="O223" s="186"/>
      <c r="P223" s="186"/>
      <c r="Q223" s="186"/>
      <c r="R223" s="186"/>
      <c r="S223" s="187"/>
      <c r="T223" s="188"/>
      <c r="U223" s="189"/>
      <c r="V223" s="189"/>
      <c r="W223" s="189"/>
      <c r="X223" s="189"/>
      <c r="Y223" s="190"/>
      <c r="Z223" s="239"/>
    </row>
    <row r="224" spans="7:26" ht="21" customHeight="1">
      <c r="G224" s="180">
        <v>204</v>
      </c>
      <c r="H224" s="238"/>
      <c r="I224" s="182"/>
      <c r="J224" s="183"/>
      <c r="K224" s="184"/>
      <c r="L224" s="185"/>
      <c r="M224" s="186"/>
      <c r="N224" s="186"/>
      <c r="O224" s="186"/>
      <c r="P224" s="186"/>
      <c r="Q224" s="186"/>
      <c r="R224" s="186"/>
      <c r="S224" s="187"/>
      <c r="T224" s="188"/>
      <c r="U224" s="189"/>
      <c r="V224" s="189"/>
      <c r="W224" s="189"/>
      <c r="X224" s="189"/>
      <c r="Y224" s="190"/>
      <c r="Z224" s="239"/>
    </row>
    <row r="225" spans="7:26" ht="21" customHeight="1">
      <c r="G225" s="193">
        <v>205</v>
      </c>
      <c r="H225" s="240"/>
      <c r="I225" s="195"/>
      <c r="J225" s="196"/>
      <c r="K225" s="197"/>
      <c r="L225" s="198"/>
      <c r="M225" s="199"/>
      <c r="N225" s="199"/>
      <c r="O225" s="199"/>
      <c r="P225" s="199"/>
      <c r="Q225" s="199"/>
      <c r="R225" s="199"/>
      <c r="S225" s="200"/>
      <c r="T225" s="201"/>
      <c r="U225" s="202"/>
      <c r="V225" s="202"/>
      <c r="W225" s="202"/>
      <c r="X225" s="202"/>
      <c r="Y225" s="203"/>
      <c r="Z225" s="241"/>
    </row>
    <row r="226" spans="7:26" ht="21" customHeight="1">
      <c r="G226" s="167">
        <v>206</v>
      </c>
      <c r="H226" s="236"/>
      <c r="I226" s="169"/>
      <c r="J226" s="170"/>
      <c r="K226" s="171"/>
      <c r="L226" s="205"/>
      <c r="M226" s="173"/>
      <c r="N226" s="173"/>
      <c r="O226" s="173"/>
      <c r="P226" s="173"/>
      <c r="Q226" s="173"/>
      <c r="R226" s="173"/>
      <c r="S226" s="174"/>
      <c r="T226" s="175"/>
      <c r="U226" s="176"/>
      <c r="V226" s="176"/>
      <c r="W226" s="176"/>
      <c r="X226" s="176"/>
      <c r="Y226" s="206"/>
      <c r="Z226" s="242"/>
    </row>
    <row r="227" spans="7:26" ht="21" customHeight="1">
      <c r="G227" s="180">
        <v>207</v>
      </c>
      <c r="H227" s="238"/>
      <c r="I227" s="182"/>
      <c r="J227" s="183"/>
      <c r="K227" s="184"/>
      <c r="L227" s="185"/>
      <c r="M227" s="186"/>
      <c r="N227" s="186"/>
      <c r="O227" s="186"/>
      <c r="P227" s="186"/>
      <c r="Q227" s="186"/>
      <c r="R227" s="186"/>
      <c r="S227" s="187"/>
      <c r="T227" s="188"/>
      <c r="U227" s="189"/>
      <c r="V227" s="189"/>
      <c r="W227" s="189"/>
      <c r="X227" s="189"/>
      <c r="Y227" s="190"/>
      <c r="Z227" s="239"/>
    </row>
    <row r="228" spans="7:26" ht="21" customHeight="1">
      <c r="G228" s="180">
        <v>208</v>
      </c>
      <c r="H228" s="238"/>
      <c r="I228" s="182"/>
      <c r="J228" s="183"/>
      <c r="K228" s="184"/>
      <c r="L228" s="185"/>
      <c r="M228" s="186"/>
      <c r="N228" s="186"/>
      <c r="O228" s="186"/>
      <c r="P228" s="186"/>
      <c r="Q228" s="186"/>
      <c r="R228" s="186"/>
      <c r="S228" s="187"/>
      <c r="T228" s="188"/>
      <c r="U228" s="189"/>
      <c r="V228" s="189"/>
      <c r="W228" s="189"/>
      <c r="X228" s="189"/>
      <c r="Y228" s="190"/>
      <c r="Z228" s="239"/>
    </row>
    <row r="229" spans="7:26" ht="21" customHeight="1">
      <c r="G229" s="180">
        <v>209</v>
      </c>
      <c r="H229" s="238"/>
      <c r="I229" s="182"/>
      <c r="J229" s="183"/>
      <c r="K229" s="184"/>
      <c r="L229" s="185"/>
      <c r="M229" s="186"/>
      <c r="N229" s="186"/>
      <c r="O229" s="186"/>
      <c r="P229" s="186"/>
      <c r="Q229" s="186"/>
      <c r="R229" s="186"/>
      <c r="S229" s="187"/>
      <c r="T229" s="188"/>
      <c r="U229" s="189"/>
      <c r="V229" s="189"/>
      <c r="W229" s="189"/>
      <c r="X229" s="189"/>
      <c r="Y229" s="190"/>
      <c r="Z229" s="239"/>
    </row>
    <row r="230" spans="7:26" ht="21" customHeight="1">
      <c r="G230" s="193">
        <v>210</v>
      </c>
      <c r="H230" s="240"/>
      <c r="I230" s="195"/>
      <c r="J230" s="196"/>
      <c r="K230" s="197"/>
      <c r="L230" s="198"/>
      <c r="M230" s="199"/>
      <c r="N230" s="199"/>
      <c r="O230" s="199"/>
      <c r="P230" s="199"/>
      <c r="Q230" s="199"/>
      <c r="R230" s="199"/>
      <c r="S230" s="200"/>
      <c r="T230" s="201"/>
      <c r="U230" s="202"/>
      <c r="V230" s="202"/>
      <c r="W230" s="202"/>
      <c r="X230" s="202"/>
      <c r="Y230" s="203"/>
      <c r="Z230" s="241"/>
    </row>
    <row r="231" spans="7:26" ht="21" customHeight="1">
      <c r="G231" s="167">
        <v>211</v>
      </c>
      <c r="H231" s="236"/>
      <c r="I231" s="169"/>
      <c r="J231" s="170"/>
      <c r="K231" s="171"/>
      <c r="L231" s="205"/>
      <c r="M231" s="173"/>
      <c r="N231" s="173"/>
      <c r="O231" s="173"/>
      <c r="P231" s="173"/>
      <c r="Q231" s="173"/>
      <c r="R231" s="173"/>
      <c r="S231" s="174"/>
      <c r="T231" s="175"/>
      <c r="U231" s="176"/>
      <c r="V231" s="176"/>
      <c r="W231" s="176"/>
      <c r="X231" s="176"/>
      <c r="Y231" s="206"/>
      <c r="Z231" s="242"/>
    </row>
    <row r="232" spans="7:26" ht="21" customHeight="1">
      <c r="G232" s="180">
        <v>212</v>
      </c>
      <c r="H232" s="238"/>
      <c r="I232" s="182"/>
      <c r="J232" s="183"/>
      <c r="K232" s="184"/>
      <c r="L232" s="185"/>
      <c r="M232" s="186"/>
      <c r="N232" s="186"/>
      <c r="O232" s="186"/>
      <c r="P232" s="186"/>
      <c r="Q232" s="186"/>
      <c r="R232" s="186"/>
      <c r="S232" s="187"/>
      <c r="T232" s="188"/>
      <c r="U232" s="189"/>
      <c r="V232" s="189"/>
      <c r="W232" s="189"/>
      <c r="X232" s="189"/>
      <c r="Y232" s="190"/>
      <c r="Z232" s="239"/>
    </row>
    <row r="233" spans="7:26" ht="21" customHeight="1">
      <c r="G233" s="180">
        <v>213</v>
      </c>
      <c r="H233" s="238"/>
      <c r="I233" s="182"/>
      <c r="J233" s="183"/>
      <c r="K233" s="184"/>
      <c r="L233" s="185"/>
      <c r="M233" s="186"/>
      <c r="N233" s="186"/>
      <c r="O233" s="186"/>
      <c r="P233" s="186"/>
      <c r="Q233" s="186"/>
      <c r="R233" s="186"/>
      <c r="S233" s="187"/>
      <c r="T233" s="188"/>
      <c r="U233" s="189"/>
      <c r="V233" s="189"/>
      <c r="W233" s="189"/>
      <c r="X233" s="189"/>
      <c r="Y233" s="190"/>
      <c r="Z233" s="239"/>
    </row>
    <row r="234" spans="7:26" ht="21" customHeight="1">
      <c r="G234" s="180">
        <v>214</v>
      </c>
      <c r="H234" s="238"/>
      <c r="I234" s="182"/>
      <c r="J234" s="183"/>
      <c r="K234" s="184"/>
      <c r="L234" s="185"/>
      <c r="M234" s="186"/>
      <c r="N234" s="186"/>
      <c r="O234" s="186"/>
      <c r="P234" s="186"/>
      <c r="Q234" s="186"/>
      <c r="R234" s="186"/>
      <c r="S234" s="187"/>
      <c r="T234" s="188"/>
      <c r="U234" s="189"/>
      <c r="V234" s="189"/>
      <c r="W234" s="189"/>
      <c r="X234" s="189"/>
      <c r="Y234" s="190"/>
      <c r="Z234" s="239"/>
    </row>
    <row r="235" spans="7:26" ht="21" customHeight="1">
      <c r="G235" s="193">
        <v>215</v>
      </c>
      <c r="H235" s="240"/>
      <c r="I235" s="195"/>
      <c r="J235" s="196"/>
      <c r="K235" s="197"/>
      <c r="L235" s="198"/>
      <c r="M235" s="199"/>
      <c r="N235" s="199"/>
      <c r="O235" s="199"/>
      <c r="P235" s="199"/>
      <c r="Q235" s="199"/>
      <c r="R235" s="199"/>
      <c r="S235" s="200"/>
      <c r="T235" s="201"/>
      <c r="U235" s="202"/>
      <c r="V235" s="202"/>
      <c r="W235" s="202"/>
      <c r="X235" s="202"/>
      <c r="Y235" s="203"/>
      <c r="Z235" s="241"/>
    </row>
    <row r="236" spans="7:26" ht="21" customHeight="1">
      <c r="G236" s="167">
        <v>216</v>
      </c>
      <c r="H236" s="236"/>
      <c r="I236" s="169"/>
      <c r="J236" s="170"/>
      <c r="K236" s="171"/>
      <c r="L236" s="205"/>
      <c r="M236" s="173"/>
      <c r="N236" s="173"/>
      <c r="O236" s="173"/>
      <c r="P236" s="173"/>
      <c r="Q236" s="173"/>
      <c r="R236" s="173"/>
      <c r="S236" s="174"/>
      <c r="T236" s="175"/>
      <c r="U236" s="176"/>
      <c r="V236" s="176"/>
      <c r="W236" s="176"/>
      <c r="X236" s="176"/>
      <c r="Y236" s="206"/>
      <c r="Z236" s="242"/>
    </row>
    <row r="237" spans="7:26" ht="21" customHeight="1">
      <c r="G237" s="180">
        <v>217</v>
      </c>
      <c r="H237" s="238"/>
      <c r="I237" s="182"/>
      <c r="J237" s="183"/>
      <c r="K237" s="184"/>
      <c r="L237" s="185"/>
      <c r="M237" s="186"/>
      <c r="N237" s="186"/>
      <c r="O237" s="186"/>
      <c r="P237" s="186"/>
      <c r="Q237" s="186"/>
      <c r="R237" s="186"/>
      <c r="S237" s="187"/>
      <c r="T237" s="188"/>
      <c r="U237" s="189"/>
      <c r="V237" s="189"/>
      <c r="W237" s="189"/>
      <c r="X237" s="189"/>
      <c r="Y237" s="190"/>
      <c r="Z237" s="239"/>
    </row>
    <row r="238" spans="7:26" ht="21" customHeight="1">
      <c r="G238" s="180">
        <v>218</v>
      </c>
      <c r="H238" s="238"/>
      <c r="I238" s="182"/>
      <c r="J238" s="183"/>
      <c r="K238" s="184"/>
      <c r="L238" s="185"/>
      <c r="M238" s="186"/>
      <c r="N238" s="186"/>
      <c r="O238" s="186"/>
      <c r="P238" s="186"/>
      <c r="Q238" s="186"/>
      <c r="R238" s="186"/>
      <c r="S238" s="187"/>
      <c r="T238" s="188"/>
      <c r="U238" s="189"/>
      <c r="V238" s="189"/>
      <c r="W238" s="189"/>
      <c r="X238" s="189"/>
      <c r="Y238" s="190"/>
      <c r="Z238" s="239"/>
    </row>
    <row r="239" spans="7:26" ht="21" customHeight="1">
      <c r="G239" s="180">
        <v>219</v>
      </c>
      <c r="H239" s="238"/>
      <c r="I239" s="182"/>
      <c r="J239" s="183"/>
      <c r="K239" s="184"/>
      <c r="L239" s="185"/>
      <c r="M239" s="186"/>
      <c r="N239" s="186"/>
      <c r="O239" s="186"/>
      <c r="P239" s="186"/>
      <c r="Q239" s="186"/>
      <c r="R239" s="186"/>
      <c r="S239" s="187"/>
      <c r="T239" s="188"/>
      <c r="U239" s="189"/>
      <c r="V239" s="189"/>
      <c r="W239" s="189"/>
      <c r="X239" s="189"/>
      <c r="Y239" s="190"/>
      <c r="Z239" s="239"/>
    </row>
    <row r="240" spans="7:26" ht="21" customHeight="1">
      <c r="G240" s="193">
        <v>220</v>
      </c>
      <c r="H240" s="240"/>
      <c r="I240" s="195"/>
      <c r="J240" s="196"/>
      <c r="K240" s="197"/>
      <c r="L240" s="198"/>
      <c r="M240" s="199"/>
      <c r="N240" s="199"/>
      <c r="O240" s="199"/>
      <c r="P240" s="199"/>
      <c r="Q240" s="199"/>
      <c r="R240" s="199"/>
      <c r="S240" s="200"/>
      <c r="T240" s="201"/>
      <c r="U240" s="202"/>
      <c r="V240" s="202"/>
      <c r="W240" s="202"/>
      <c r="X240" s="202"/>
      <c r="Y240" s="203"/>
      <c r="Z240" s="241"/>
    </row>
    <row r="241" spans="7:26" ht="21" customHeight="1">
      <c r="G241" s="167">
        <v>221</v>
      </c>
      <c r="H241" s="236"/>
      <c r="I241" s="169"/>
      <c r="J241" s="170"/>
      <c r="K241" s="171"/>
      <c r="L241" s="205"/>
      <c r="M241" s="173"/>
      <c r="N241" s="173"/>
      <c r="O241" s="173"/>
      <c r="P241" s="173"/>
      <c r="Q241" s="173"/>
      <c r="R241" s="173"/>
      <c r="S241" s="174"/>
      <c r="T241" s="175"/>
      <c r="U241" s="176"/>
      <c r="V241" s="176"/>
      <c r="W241" s="176"/>
      <c r="X241" s="176"/>
      <c r="Y241" s="206"/>
      <c r="Z241" s="242"/>
    </row>
    <row r="242" spans="7:26" ht="21" customHeight="1">
      <c r="G242" s="180">
        <v>222</v>
      </c>
      <c r="H242" s="238"/>
      <c r="I242" s="182"/>
      <c r="J242" s="183"/>
      <c r="K242" s="184"/>
      <c r="L242" s="185"/>
      <c r="M242" s="186"/>
      <c r="N242" s="186"/>
      <c r="O242" s="186"/>
      <c r="P242" s="186"/>
      <c r="Q242" s="186"/>
      <c r="R242" s="186"/>
      <c r="S242" s="187"/>
      <c r="T242" s="188"/>
      <c r="U242" s="189"/>
      <c r="V242" s="189"/>
      <c r="W242" s="189"/>
      <c r="X242" s="189"/>
      <c r="Y242" s="190"/>
      <c r="Z242" s="239"/>
    </row>
    <row r="243" spans="7:26" ht="21" customHeight="1">
      <c r="G243" s="180">
        <v>223</v>
      </c>
      <c r="H243" s="238"/>
      <c r="I243" s="182"/>
      <c r="J243" s="183"/>
      <c r="K243" s="184"/>
      <c r="L243" s="185"/>
      <c r="M243" s="186"/>
      <c r="N243" s="186"/>
      <c r="O243" s="186"/>
      <c r="P243" s="186"/>
      <c r="Q243" s="186"/>
      <c r="R243" s="186"/>
      <c r="S243" s="187"/>
      <c r="T243" s="188"/>
      <c r="U243" s="189"/>
      <c r="V243" s="189"/>
      <c r="W243" s="189"/>
      <c r="X243" s="189"/>
      <c r="Y243" s="190"/>
      <c r="Z243" s="239"/>
    </row>
    <row r="244" spans="7:26" ht="21" customHeight="1">
      <c r="G244" s="180">
        <v>224</v>
      </c>
      <c r="H244" s="238"/>
      <c r="I244" s="182"/>
      <c r="J244" s="183"/>
      <c r="K244" s="184"/>
      <c r="L244" s="185"/>
      <c r="M244" s="186"/>
      <c r="N244" s="186"/>
      <c r="O244" s="186"/>
      <c r="P244" s="186"/>
      <c r="Q244" s="186"/>
      <c r="R244" s="186"/>
      <c r="S244" s="187"/>
      <c r="T244" s="188"/>
      <c r="U244" s="189"/>
      <c r="V244" s="189"/>
      <c r="W244" s="189"/>
      <c r="X244" s="189"/>
      <c r="Y244" s="190"/>
      <c r="Z244" s="239"/>
    </row>
    <row r="245" spans="7:26" ht="21" customHeight="1">
      <c r="G245" s="208">
        <v>225</v>
      </c>
      <c r="H245" s="243"/>
      <c r="I245" s="210"/>
      <c r="J245" s="211"/>
      <c r="K245" s="212"/>
      <c r="L245" s="213"/>
      <c r="M245" s="214"/>
      <c r="N245" s="214"/>
      <c r="O245" s="214"/>
      <c r="P245" s="214"/>
      <c r="Q245" s="214"/>
      <c r="R245" s="214"/>
      <c r="S245" s="215"/>
      <c r="T245" s="216"/>
      <c r="U245" s="217"/>
      <c r="V245" s="217"/>
      <c r="W245" s="217"/>
      <c r="X245" s="217"/>
      <c r="Y245" s="218"/>
      <c r="Z245" s="244"/>
    </row>
    <row r="246" spans="7:26" ht="21" customHeight="1">
      <c r="G246" s="220">
        <v>226</v>
      </c>
      <c r="H246" s="245"/>
      <c r="I246" s="222"/>
      <c r="J246" s="223"/>
      <c r="K246" s="224"/>
      <c r="L246" s="225"/>
      <c r="M246" s="226"/>
      <c r="N246" s="226"/>
      <c r="O246" s="226"/>
      <c r="P246" s="226"/>
      <c r="Q246" s="226"/>
      <c r="R246" s="226"/>
      <c r="S246" s="227"/>
      <c r="T246" s="228"/>
      <c r="U246" s="229"/>
      <c r="V246" s="229"/>
      <c r="W246" s="229"/>
      <c r="X246" s="229"/>
      <c r="Y246" s="177"/>
      <c r="Z246" s="237"/>
    </row>
    <row r="247" spans="7:26" ht="21" customHeight="1">
      <c r="G247" s="180">
        <v>227</v>
      </c>
      <c r="H247" s="238"/>
      <c r="I247" s="182"/>
      <c r="J247" s="183"/>
      <c r="K247" s="184"/>
      <c r="L247" s="185"/>
      <c r="M247" s="186"/>
      <c r="N247" s="186"/>
      <c r="O247" s="186"/>
      <c r="P247" s="186"/>
      <c r="Q247" s="186"/>
      <c r="R247" s="186"/>
      <c r="S247" s="187"/>
      <c r="T247" s="188"/>
      <c r="U247" s="189"/>
      <c r="V247" s="189"/>
      <c r="W247" s="189"/>
      <c r="X247" s="189"/>
      <c r="Y247" s="190"/>
      <c r="Z247" s="239"/>
    </row>
    <row r="248" spans="7:26" ht="21" customHeight="1">
      <c r="G248" s="180">
        <v>228</v>
      </c>
      <c r="H248" s="238"/>
      <c r="I248" s="182"/>
      <c r="J248" s="183"/>
      <c r="K248" s="184"/>
      <c r="L248" s="185"/>
      <c r="M248" s="186"/>
      <c r="N248" s="186"/>
      <c r="O248" s="186"/>
      <c r="P248" s="186"/>
      <c r="Q248" s="186"/>
      <c r="R248" s="186"/>
      <c r="S248" s="187"/>
      <c r="T248" s="188"/>
      <c r="U248" s="189"/>
      <c r="V248" s="189"/>
      <c r="W248" s="189"/>
      <c r="X248" s="189"/>
      <c r="Y248" s="190"/>
      <c r="Z248" s="239"/>
    </row>
    <row r="249" spans="7:26" ht="21" customHeight="1">
      <c r="G249" s="180">
        <v>229</v>
      </c>
      <c r="H249" s="238"/>
      <c r="I249" s="182"/>
      <c r="J249" s="183"/>
      <c r="K249" s="184"/>
      <c r="L249" s="185"/>
      <c r="M249" s="186"/>
      <c r="N249" s="186"/>
      <c r="O249" s="186"/>
      <c r="P249" s="186"/>
      <c r="Q249" s="186"/>
      <c r="R249" s="186"/>
      <c r="S249" s="187"/>
      <c r="T249" s="188"/>
      <c r="U249" s="189"/>
      <c r="V249" s="189"/>
      <c r="W249" s="189"/>
      <c r="X249" s="189"/>
      <c r="Y249" s="190"/>
      <c r="Z249" s="239"/>
    </row>
    <row r="250" spans="7:26" ht="21" customHeight="1">
      <c r="G250" s="193">
        <v>230</v>
      </c>
      <c r="H250" s="240"/>
      <c r="I250" s="195"/>
      <c r="J250" s="196"/>
      <c r="K250" s="197"/>
      <c r="L250" s="198"/>
      <c r="M250" s="199"/>
      <c r="N250" s="199"/>
      <c r="O250" s="199"/>
      <c r="P250" s="199"/>
      <c r="Q250" s="199"/>
      <c r="R250" s="199"/>
      <c r="S250" s="200"/>
      <c r="T250" s="201"/>
      <c r="U250" s="202"/>
      <c r="V250" s="202"/>
      <c r="W250" s="202"/>
      <c r="X250" s="202"/>
      <c r="Y250" s="203"/>
      <c r="Z250" s="241"/>
    </row>
    <row r="251" spans="7:26" ht="21" customHeight="1">
      <c r="G251" s="167">
        <v>231</v>
      </c>
      <c r="H251" s="236"/>
      <c r="I251" s="169"/>
      <c r="J251" s="170"/>
      <c r="K251" s="171"/>
      <c r="L251" s="205"/>
      <c r="M251" s="173"/>
      <c r="N251" s="173"/>
      <c r="O251" s="173"/>
      <c r="P251" s="173"/>
      <c r="Q251" s="173"/>
      <c r="R251" s="173"/>
      <c r="S251" s="174"/>
      <c r="T251" s="175"/>
      <c r="U251" s="176"/>
      <c r="V251" s="176"/>
      <c r="W251" s="176"/>
      <c r="X251" s="176"/>
      <c r="Y251" s="206"/>
      <c r="Z251" s="242"/>
    </row>
    <row r="252" spans="7:26" ht="21" customHeight="1">
      <c r="G252" s="180">
        <v>232</v>
      </c>
      <c r="H252" s="238"/>
      <c r="I252" s="182"/>
      <c r="J252" s="183"/>
      <c r="K252" s="184"/>
      <c r="L252" s="185"/>
      <c r="M252" s="186"/>
      <c r="N252" s="186"/>
      <c r="O252" s="186"/>
      <c r="P252" s="186"/>
      <c r="Q252" s="186"/>
      <c r="R252" s="186"/>
      <c r="S252" s="187"/>
      <c r="T252" s="188"/>
      <c r="U252" s="189"/>
      <c r="V252" s="189"/>
      <c r="W252" s="189"/>
      <c r="X252" s="189"/>
      <c r="Y252" s="190"/>
      <c r="Z252" s="239"/>
    </row>
    <row r="253" spans="7:26" ht="21" customHeight="1">
      <c r="G253" s="180">
        <v>233</v>
      </c>
      <c r="H253" s="238"/>
      <c r="I253" s="182"/>
      <c r="J253" s="183"/>
      <c r="K253" s="184"/>
      <c r="L253" s="185"/>
      <c r="M253" s="186"/>
      <c r="N253" s="186"/>
      <c r="O253" s="186"/>
      <c r="P253" s="186"/>
      <c r="Q253" s="186"/>
      <c r="R253" s="186"/>
      <c r="S253" s="187"/>
      <c r="T253" s="188"/>
      <c r="U253" s="189"/>
      <c r="V253" s="189"/>
      <c r="W253" s="189"/>
      <c r="X253" s="189"/>
      <c r="Y253" s="190"/>
      <c r="Z253" s="239"/>
    </row>
    <row r="254" spans="7:26" ht="21" customHeight="1">
      <c r="G254" s="180">
        <v>234</v>
      </c>
      <c r="H254" s="238"/>
      <c r="I254" s="182"/>
      <c r="J254" s="183"/>
      <c r="K254" s="184"/>
      <c r="L254" s="185"/>
      <c r="M254" s="186"/>
      <c r="N254" s="186"/>
      <c r="O254" s="186"/>
      <c r="P254" s="186"/>
      <c r="Q254" s="186"/>
      <c r="R254" s="186"/>
      <c r="S254" s="187"/>
      <c r="T254" s="188"/>
      <c r="U254" s="189"/>
      <c r="V254" s="189"/>
      <c r="W254" s="189"/>
      <c r="X254" s="189"/>
      <c r="Y254" s="190"/>
      <c r="Z254" s="239"/>
    </row>
    <row r="255" spans="7:26" ht="21" customHeight="1">
      <c r="G255" s="193">
        <v>235</v>
      </c>
      <c r="H255" s="240"/>
      <c r="I255" s="195"/>
      <c r="J255" s="196"/>
      <c r="K255" s="197"/>
      <c r="L255" s="198"/>
      <c r="M255" s="199"/>
      <c r="N255" s="199"/>
      <c r="O255" s="199"/>
      <c r="P255" s="199"/>
      <c r="Q255" s="199"/>
      <c r="R255" s="199"/>
      <c r="S255" s="200"/>
      <c r="T255" s="201"/>
      <c r="U255" s="202"/>
      <c r="V255" s="202"/>
      <c r="W255" s="202"/>
      <c r="X255" s="202"/>
      <c r="Y255" s="203"/>
      <c r="Z255" s="241"/>
    </row>
    <row r="256" spans="7:26" ht="21" customHeight="1">
      <c r="G256" s="167">
        <v>236</v>
      </c>
      <c r="H256" s="236"/>
      <c r="I256" s="169"/>
      <c r="J256" s="170"/>
      <c r="K256" s="171"/>
      <c r="L256" s="205"/>
      <c r="M256" s="173"/>
      <c r="N256" s="173"/>
      <c r="O256" s="173"/>
      <c r="P256" s="173"/>
      <c r="Q256" s="173"/>
      <c r="R256" s="173"/>
      <c r="S256" s="174"/>
      <c r="T256" s="175"/>
      <c r="U256" s="176"/>
      <c r="V256" s="176"/>
      <c r="W256" s="176"/>
      <c r="X256" s="176"/>
      <c r="Y256" s="206"/>
      <c r="Z256" s="242"/>
    </row>
    <row r="257" spans="7:26" ht="21" customHeight="1">
      <c r="G257" s="180">
        <v>237</v>
      </c>
      <c r="H257" s="238"/>
      <c r="I257" s="182"/>
      <c r="J257" s="183"/>
      <c r="K257" s="184"/>
      <c r="L257" s="185"/>
      <c r="M257" s="186"/>
      <c r="N257" s="186"/>
      <c r="O257" s="186"/>
      <c r="P257" s="186"/>
      <c r="Q257" s="186"/>
      <c r="R257" s="186"/>
      <c r="S257" s="187"/>
      <c r="T257" s="188"/>
      <c r="U257" s="189"/>
      <c r="V257" s="189"/>
      <c r="W257" s="189"/>
      <c r="X257" s="189"/>
      <c r="Y257" s="190"/>
      <c r="Z257" s="239"/>
    </row>
    <row r="258" spans="7:26" ht="21" customHeight="1">
      <c r="G258" s="180">
        <v>238</v>
      </c>
      <c r="H258" s="238"/>
      <c r="I258" s="182"/>
      <c r="J258" s="183"/>
      <c r="K258" s="184"/>
      <c r="L258" s="185"/>
      <c r="M258" s="186"/>
      <c r="N258" s="186"/>
      <c r="O258" s="186"/>
      <c r="P258" s="186"/>
      <c r="Q258" s="186"/>
      <c r="R258" s="186"/>
      <c r="S258" s="187"/>
      <c r="T258" s="188"/>
      <c r="U258" s="189"/>
      <c r="V258" s="189"/>
      <c r="W258" s="189"/>
      <c r="X258" s="189"/>
      <c r="Y258" s="190"/>
      <c r="Z258" s="239"/>
    </row>
    <row r="259" spans="7:26" ht="21" customHeight="1">
      <c r="G259" s="180">
        <v>239</v>
      </c>
      <c r="H259" s="238"/>
      <c r="I259" s="182"/>
      <c r="J259" s="183"/>
      <c r="K259" s="184"/>
      <c r="L259" s="185"/>
      <c r="M259" s="186"/>
      <c r="N259" s="186"/>
      <c r="O259" s="186"/>
      <c r="P259" s="186"/>
      <c r="Q259" s="186"/>
      <c r="R259" s="186"/>
      <c r="S259" s="187"/>
      <c r="T259" s="188"/>
      <c r="U259" s="189"/>
      <c r="V259" s="189"/>
      <c r="W259" s="189"/>
      <c r="X259" s="189"/>
      <c r="Y259" s="190"/>
      <c r="Z259" s="239"/>
    </row>
    <row r="260" spans="7:26" ht="21" customHeight="1">
      <c r="G260" s="193">
        <v>240</v>
      </c>
      <c r="H260" s="240"/>
      <c r="I260" s="195"/>
      <c r="J260" s="196"/>
      <c r="K260" s="197"/>
      <c r="L260" s="198"/>
      <c r="M260" s="199"/>
      <c r="N260" s="199"/>
      <c r="O260" s="199"/>
      <c r="P260" s="199"/>
      <c r="Q260" s="199"/>
      <c r="R260" s="199"/>
      <c r="S260" s="200"/>
      <c r="T260" s="201"/>
      <c r="U260" s="202"/>
      <c r="V260" s="202"/>
      <c r="W260" s="202"/>
      <c r="X260" s="202"/>
      <c r="Y260" s="203"/>
      <c r="Z260" s="241"/>
    </row>
  </sheetData>
  <sheetProtection sheet="1"/>
  <mergeCells count="15">
    <mergeCell ref="G11:Y11"/>
    <mergeCell ref="H12:Y12"/>
    <mergeCell ref="H13:Y13"/>
    <mergeCell ref="H14:Y14"/>
    <mergeCell ref="H15:Y15"/>
    <mergeCell ref="G17:H17"/>
    <mergeCell ref="I17:Z17"/>
    <mergeCell ref="T19:Y19"/>
    <mergeCell ref="Z19:Z20"/>
    <mergeCell ref="G19:G20"/>
    <mergeCell ref="H19:H20"/>
    <mergeCell ref="I19:I20"/>
    <mergeCell ref="J19:J20"/>
    <mergeCell ref="K19:K20"/>
    <mergeCell ref="L19:S19"/>
  </mergeCells>
  <printOptions/>
  <pageMargins left="0.7874015748031497" right="0.32" top="0.7874015748031497" bottom="0.5511811023622047" header="0.5511811023622047" footer="0.3937007874015748"/>
  <pageSetup horizontalDpi="600" verticalDpi="600" orientation="portrait" paperSize="9" r:id="rId2"/>
  <headerFooter alignWithMargins="0">
    <oddHeader>&amp;R&amp;"HG丸ｺﾞｼｯｸM-PRO,ﾒﾃﾞｨｳﾑ"&amp;14その&amp;P</oddHeader>
  </headerFooter>
  <rowBreaks count="7" manualBreakCount="7">
    <brk id="50" min="6" max="25" man="1"/>
    <brk id="80" min="6" max="25" man="1"/>
    <brk id="110" min="6" max="25" man="1"/>
    <brk id="140" min="6" max="25" man="1"/>
    <brk id="170" min="6" max="25" man="1"/>
    <brk id="200" min="6" max="25" man="1"/>
    <brk id="230" min="6" max="25" man="1"/>
  </rowBreaks>
  <drawing r:id="rId1"/>
</worksheet>
</file>

<file path=xl/worksheets/sheet8.xml><?xml version="1.0" encoding="utf-8"?>
<worksheet xmlns="http://schemas.openxmlformats.org/spreadsheetml/2006/main" xmlns:r="http://schemas.openxmlformats.org/officeDocument/2006/relationships">
  <dimension ref="A2:H46"/>
  <sheetViews>
    <sheetView zoomScalePageLayoutView="0" workbookViewId="0" topLeftCell="A28">
      <selection activeCell="E21" sqref="E21"/>
    </sheetView>
  </sheetViews>
  <sheetFormatPr defaultColWidth="9.00390625" defaultRowHeight="13.5"/>
  <cols>
    <col min="1" max="1" width="16.25390625" style="246" customWidth="1"/>
    <col min="2" max="3" width="13.25390625" style="247" customWidth="1"/>
    <col min="4" max="4" width="13.50390625" style="247" customWidth="1"/>
    <col min="5" max="5" width="15.00390625" style="247" customWidth="1"/>
    <col min="6" max="6" width="20.375" style="247" customWidth="1"/>
    <col min="7" max="7" width="9.125" style="247" customWidth="1"/>
    <col min="8" max="8" width="16.625" style="247" customWidth="1"/>
    <col min="9" max="9" width="9.00390625" style="247" bestFit="1" customWidth="1"/>
    <col min="10" max="16384" width="9.00390625" style="247" customWidth="1"/>
  </cols>
  <sheetData>
    <row r="1" ht="6" customHeight="1"/>
    <row r="2" spans="1:8" ht="22.5" customHeight="1">
      <c r="A2" s="861" t="s">
        <v>388</v>
      </c>
      <c r="B2" s="861"/>
      <c r="C2" s="862" t="s">
        <v>75</v>
      </c>
      <c r="D2" s="862"/>
      <c r="E2" s="862"/>
      <c r="F2" s="862"/>
      <c r="G2" s="863" t="s">
        <v>390</v>
      </c>
      <c r="H2" s="863"/>
    </row>
    <row r="3" spans="6:8" ht="19.5" customHeight="1">
      <c r="F3" s="864" t="s">
        <v>392</v>
      </c>
      <c r="G3" s="864"/>
      <c r="H3" s="864"/>
    </row>
    <row r="4" spans="1:8" ht="19.5" customHeight="1">
      <c r="A4" s="248" t="s">
        <v>360</v>
      </c>
      <c r="B4" s="855" t="s">
        <v>385</v>
      </c>
      <c r="C4" s="856"/>
      <c r="D4" s="856"/>
      <c r="E4" s="857"/>
      <c r="F4" s="248" t="s">
        <v>8</v>
      </c>
      <c r="G4" s="865" t="s">
        <v>395</v>
      </c>
      <c r="H4" s="866"/>
    </row>
    <row r="5" spans="1:8" ht="19.5" customHeight="1">
      <c r="A5" s="784" t="s">
        <v>396</v>
      </c>
      <c r="B5" s="854" t="s">
        <v>398</v>
      </c>
      <c r="C5" s="854"/>
      <c r="D5" s="854"/>
      <c r="E5" s="248" t="s">
        <v>400</v>
      </c>
      <c r="F5" s="855" t="s">
        <v>401</v>
      </c>
      <c r="G5" s="856"/>
      <c r="H5" s="857"/>
    </row>
    <row r="6" spans="1:8" ht="19.5" customHeight="1">
      <c r="A6" s="784"/>
      <c r="B6" s="854"/>
      <c r="C6" s="854"/>
      <c r="D6" s="854"/>
      <c r="E6" s="248" t="s">
        <v>403</v>
      </c>
      <c r="F6" s="855" t="s">
        <v>405</v>
      </c>
      <c r="G6" s="856"/>
      <c r="H6" s="857"/>
    </row>
    <row r="7" spans="2:8" ht="3.75" customHeight="1">
      <c r="B7" s="249"/>
      <c r="C7" s="249"/>
      <c r="D7" s="249"/>
      <c r="E7" s="249"/>
      <c r="F7" s="249"/>
      <c r="G7" s="249"/>
      <c r="H7" s="250"/>
    </row>
    <row r="8" spans="5:8" ht="19.5" customHeight="1">
      <c r="E8" s="858" t="s">
        <v>407</v>
      </c>
      <c r="F8" s="859"/>
      <c r="G8" s="859"/>
      <c r="H8" s="860"/>
    </row>
    <row r="9" spans="1:8" ht="19.5" customHeight="1">
      <c r="A9" s="248" t="s">
        <v>408</v>
      </c>
      <c r="B9" s="248" t="s">
        <v>409</v>
      </c>
      <c r="C9" s="248" t="s">
        <v>412</v>
      </c>
      <c r="D9" s="251" t="s">
        <v>149</v>
      </c>
      <c r="E9" s="252" t="s">
        <v>416</v>
      </c>
      <c r="F9" s="248" t="s">
        <v>417</v>
      </c>
      <c r="G9" s="248" t="s">
        <v>418</v>
      </c>
      <c r="H9" s="253" t="s">
        <v>419</v>
      </c>
    </row>
    <row r="10" spans="1:8" ht="19.5" customHeight="1">
      <c r="A10" s="802" t="s">
        <v>376</v>
      </c>
      <c r="B10" s="827" t="s">
        <v>420</v>
      </c>
      <c r="C10" s="827" t="s">
        <v>420</v>
      </c>
      <c r="D10" s="853" t="s">
        <v>422</v>
      </c>
      <c r="E10" s="831" t="s">
        <v>147</v>
      </c>
      <c r="F10" s="832"/>
      <c r="G10" s="832"/>
      <c r="H10" s="833"/>
    </row>
    <row r="11" spans="1:8" ht="19.5" customHeight="1">
      <c r="A11" s="803"/>
      <c r="B11" s="828"/>
      <c r="C11" s="828"/>
      <c r="D11" s="830"/>
      <c r="E11" s="845" t="s">
        <v>423</v>
      </c>
      <c r="F11" s="847" t="s">
        <v>424</v>
      </c>
      <c r="G11" s="256" t="s">
        <v>217</v>
      </c>
      <c r="H11" s="257" t="s">
        <v>426</v>
      </c>
    </row>
    <row r="12" spans="1:8" ht="19.5" customHeight="1">
      <c r="A12" s="804"/>
      <c r="B12" s="258" t="s">
        <v>176</v>
      </c>
      <c r="C12" s="258" t="s">
        <v>176</v>
      </c>
      <c r="D12" s="258" t="s">
        <v>427</v>
      </c>
      <c r="E12" s="850"/>
      <c r="F12" s="852"/>
      <c r="G12" s="256" t="s">
        <v>251</v>
      </c>
      <c r="H12" s="257" t="s">
        <v>78</v>
      </c>
    </row>
    <row r="13" spans="1:8" ht="19.5" customHeight="1">
      <c r="A13" s="802" t="s">
        <v>386</v>
      </c>
      <c r="B13" s="849" t="s">
        <v>422</v>
      </c>
      <c r="C13" s="849" t="s">
        <v>429</v>
      </c>
      <c r="D13" s="853" t="s">
        <v>43</v>
      </c>
      <c r="E13" s="850"/>
      <c r="F13" s="852"/>
      <c r="G13" s="256"/>
      <c r="H13" s="253" t="s">
        <v>430</v>
      </c>
    </row>
    <row r="14" spans="1:8" ht="19.5" customHeight="1">
      <c r="A14" s="803"/>
      <c r="B14" s="828"/>
      <c r="C14" s="828"/>
      <c r="D14" s="830"/>
      <c r="E14" s="850"/>
      <c r="F14" s="852"/>
      <c r="G14" s="256"/>
      <c r="H14" s="253" t="s">
        <v>430</v>
      </c>
    </row>
    <row r="15" spans="1:8" ht="19.5" customHeight="1">
      <c r="A15" s="804"/>
      <c r="B15" s="258" t="s">
        <v>213</v>
      </c>
      <c r="C15" s="258" t="s">
        <v>176</v>
      </c>
      <c r="D15" s="258" t="s">
        <v>176</v>
      </c>
      <c r="E15" s="846"/>
      <c r="F15" s="851"/>
      <c r="G15" s="256"/>
      <c r="H15" s="253" t="s">
        <v>430</v>
      </c>
    </row>
    <row r="16" spans="1:8" ht="19.5" customHeight="1">
      <c r="A16" s="802" t="s">
        <v>230</v>
      </c>
      <c r="B16" s="849" t="s">
        <v>422</v>
      </c>
      <c r="C16" s="849" t="s">
        <v>431</v>
      </c>
      <c r="D16" s="829" t="s">
        <v>420</v>
      </c>
      <c r="E16" s="845" t="s">
        <v>434</v>
      </c>
      <c r="F16" s="847" t="s">
        <v>436</v>
      </c>
      <c r="G16" s="248"/>
      <c r="H16" s="253" t="s">
        <v>430</v>
      </c>
    </row>
    <row r="17" spans="1:8" ht="19.5" customHeight="1">
      <c r="A17" s="803"/>
      <c r="B17" s="828"/>
      <c r="C17" s="828"/>
      <c r="D17" s="830"/>
      <c r="E17" s="850"/>
      <c r="F17" s="851"/>
      <c r="G17" s="248"/>
      <c r="H17" s="253" t="s">
        <v>430</v>
      </c>
    </row>
    <row r="18" spans="1:8" ht="19.5" customHeight="1">
      <c r="A18" s="804"/>
      <c r="B18" s="258" t="s">
        <v>427</v>
      </c>
      <c r="C18" s="258" t="s">
        <v>176</v>
      </c>
      <c r="D18" s="258" t="s">
        <v>176</v>
      </c>
      <c r="E18" s="831" t="s">
        <v>278</v>
      </c>
      <c r="F18" s="832"/>
      <c r="G18" s="832"/>
      <c r="H18" s="833"/>
    </row>
    <row r="19" spans="1:8" ht="19.5" customHeight="1">
      <c r="A19" s="802" t="s">
        <v>20</v>
      </c>
      <c r="B19" s="827" t="s">
        <v>420</v>
      </c>
      <c r="C19" s="827" t="s">
        <v>420</v>
      </c>
      <c r="D19" s="829" t="s">
        <v>420</v>
      </c>
      <c r="E19" s="845" t="s">
        <v>380</v>
      </c>
      <c r="F19" s="847" t="s">
        <v>437</v>
      </c>
      <c r="G19" s="256" t="s">
        <v>439</v>
      </c>
      <c r="H19" s="257" t="s">
        <v>440</v>
      </c>
    </row>
    <row r="20" spans="1:8" ht="19.5" customHeight="1">
      <c r="A20" s="803"/>
      <c r="B20" s="828"/>
      <c r="C20" s="828"/>
      <c r="D20" s="830"/>
      <c r="E20" s="846"/>
      <c r="F20" s="848"/>
      <c r="G20" s="248"/>
      <c r="H20" s="253" t="s">
        <v>430</v>
      </c>
    </row>
    <row r="21" spans="1:8" ht="19.5" customHeight="1">
      <c r="A21" s="804"/>
      <c r="B21" s="258" t="s">
        <v>176</v>
      </c>
      <c r="C21" s="258" t="s">
        <v>176</v>
      </c>
      <c r="D21" s="258" t="s">
        <v>176</v>
      </c>
      <c r="E21" s="255" t="s">
        <v>441</v>
      </c>
      <c r="F21" s="259" t="s">
        <v>121</v>
      </c>
      <c r="G21" s="260"/>
      <c r="H21" s="253" t="s">
        <v>430</v>
      </c>
    </row>
    <row r="22" spans="1:8" ht="19.5" customHeight="1">
      <c r="A22" s="802" t="s">
        <v>20</v>
      </c>
      <c r="B22" s="827" t="s">
        <v>420</v>
      </c>
      <c r="C22" s="827" t="s">
        <v>420</v>
      </c>
      <c r="D22" s="829" t="s">
        <v>420</v>
      </c>
      <c r="E22" s="831" t="s">
        <v>442</v>
      </c>
      <c r="F22" s="832"/>
      <c r="G22" s="832"/>
      <c r="H22" s="833"/>
    </row>
    <row r="23" spans="1:8" ht="19.5" customHeight="1">
      <c r="A23" s="803"/>
      <c r="B23" s="828"/>
      <c r="C23" s="828"/>
      <c r="D23" s="830"/>
      <c r="E23" s="261"/>
      <c r="F23" s="262" t="s">
        <v>443</v>
      </c>
      <c r="G23" s="256">
        <v>26</v>
      </c>
      <c r="H23" s="257" t="s">
        <v>444</v>
      </c>
    </row>
    <row r="24" spans="1:8" ht="19.5" customHeight="1">
      <c r="A24" s="804"/>
      <c r="B24" s="258" t="s">
        <v>176</v>
      </c>
      <c r="C24" s="258" t="s">
        <v>176</v>
      </c>
      <c r="D24" s="258" t="s">
        <v>176</v>
      </c>
      <c r="E24" s="263"/>
      <c r="F24" s="264"/>
      <c r="G24" s="265"/>
      <c r="H24" s="266" t="s">
        <v>430</v>
      </c>
    </row>
    <row r="25" spans="1:8" ht="19.5" customHeight="1">
      <c r="A25" s="802" t="s">
        <v>20</v>
      </c>
      <c r="B25" s="827" t="s">
        <v>420</v>
      </c>
      <c r="C25" s="827" t="s">
        <v>420</v>
      </c>
      <c r="D25" s="834" t="s">
        <v>420</v>
      </c>
      <c r="E25" s="836" t="s">
        <v>445</v>
      </c>
      <c r="F25" s="837"/>
      <c r="G25" s="837"/>
      <c r="H25" s="838"/>
    </row>
    <row r="26" spans="1:8" ht="19.5" customHeight="1">
      <c r="A26" s="803"/>
      <c r="B26" s="828"/>
      <c r="C26" s="828"/>
      <c r="D26" s="835"/>
      <c r="E26" s="839"/>
      <c r="F26" s="840"/>
      <c r="G26" s="840"/>
      <c r="H26" s="841"/>
    </row>
    <row r="27" spans="1:8" ht="19.5" customHeight="1">
      <c r="A27" s="804"/>
      <c r="B27" s="258" t="s">
        <v>176</v>
      </c>
      <c r="C27" s="258" t="s">
        <v>176</v>
      </c>
      <c r="D27" s="267" t="s">
        <v>176</v>
      </c>
      <c r="E27" s="839"/>
      <c r="F27" s="840"/>
      <c r="G27" s="840"/>
      <c r="H27" s="841"/>
    </row>
    <row r="28" spans="1:8" ht="19.5" customHeight="1">
      <c r="A28" s="811" t="s">
        <v>447</v>
      </c>
      <c r="B28" s="812"/>
      <c r="C28" s="812"/>
      <c r="D28" s="813"/>
      <c r="E28" s="839"/>
      <c r="F28" s="840"/>
      <c r="G28" s="840"/>
      <c r="H28" s="841"/>
    </row>
    <row r="29" spans="1:8" ht="19.5" customHeight="1">
      <c r="A29" s="814"/>
      <c r="B29" s="815"/>
      <c r="C29" s="815"/>
      <c r="D29" s="816"/>
      <c r="E29" s="842"/>
      <c r="F29" s="843"/>
      <c r="G29" s="843"/>
      <c r="H29" s="844"/>
    </row>
    <row r="30" spans="1:4" ht="9" customHeight="1">
      <c r="A30" s="268"/>
      <c r="B30" s="269"/>
      <c r="C30" s="269"/>
      <c r="D30" s="270"/>
    </row>
    <row r="31" spans="1:8" ht="19.5" customHeight="1">
      <c r="A31" s="254" t="s">
        <v>448</v>
      </c>
      <c r="B31" s="784" t="s">
        <v>234</v>
      </c>
      <c r="C31" s="784"/>
      <c r="D31" s="784"/>
      <c r="E31" s="271" t="s">
        <v>86</v>
      </c>
      <c r="F31" s="271"/>
      <c r="G31" s="249"/>
      <c r="H31" s="249"/>
    </row>
    <row r="32" spans="1:8" ht="34.5" customHeight="1">
      <c r="A32" s="248" t="s">
        <v>193</v>
      </c>
      <c r="B32" s="272" t="s">
        <v>449</v>
      </c>
      <c r="C32" s="272" t="s">
        <v>454</v>
      </c>
      <c r="D32" s="272" t="s">
        <v>456</v>
      </c>
      <c r="E32" s="784" t="s">
        <v>287</v>
      </c>
      <c r="F32" s="784"/>
      <c r="G32" s="784"/>
      <c r="H32" s="784"/>
    </row>
    <row r="33" spans="1:8" ht="27.75" customHeight="1">
      <c r="A33" s="273" t="s">
        <v>322</v>
      </c>
      <c r="B33" s="274" t="s">
        <v>457</v>
      </c>
      <c r="C33" s="274" t="s">
        <v>264</v>
      </c>
      <c r="D33" s="274" t="s">
        <v>458</v>
      </c>
      <c r="E33" s="817" t="s">
        <v>460</v>
      </c>
      <c r="F33" s="818"/>
      <c r="G33" s="818"/>
      <c r="H33" s="819"/>
    </row>
    <row r="34" spans="1:8" ht="21" customHeight="1">
      <c r="A34" s="273" t="s">
        <v>141</v>
      </c>
      <c r="B34" s="274" t="s">
        <v>126</v>
      </c>
      <c r="C34" s="274" t="s">
        <v>264</v>
      </c>
      <c r="D34" s="274" t="s">
        <v>462</v>
      </c>
      <c r="E34" s="820" t="s">
        <v>465</v>
      </c>
      <c r="F34" s="821"/>
      <c r="G34" s="821"/>
      <c r="H34" s="822"/>
    </row>
    <row r="35" spans="1:8" ht="21" customHeight="1">
      <c r="A35" s="256" t="s">
        <v>220</v>
      </c>
      <c r="B35" s="275" t="s">
        <v>467</v>
      </c>
      <c r="C35" s="275" t="s">
        <v>264</v>
      </c>
      <c r="D35" s="275" t="s">
        <v>469</v>
      </c>
      <c r="E35" s="823"/>
      <c r="F35" s="824"/>
      <c r="G35" s="824"/>
      <c r="H35" s="825"/>
    </row>
    <row r="36" spans="1:8" ht="21" customHeight="1">
      <c r="A36" s="248"/>
      <c r="B36" s="276" t="s">
        <v>420</v>
      </c>
      <c r="C36" s="276" t="s">
        <v>420</v>
      </c>
      <c r="D36" s="276" t="s">
        <v>420</v>
      </c>
      <c r="E36" s="785"/>
      <c r="F36" s="826"/>
      <c r="G36" s="826"/>
      <c r="H36" s="786"/>
    </row>
    <row r="37" spans="1:8" ht="6.75" customHeight="1">
      <c r="A37" s="278"/>
      <c r="B37" s="279"/>
      <c r="C37" s="279"/>
      <c r="D37" s="279"/>
      <c r="E37" s="278"/>
      <c r="F37" s="278"/>
      <c r="G37" s="278"/>
      <c r="H37" s="278"/>
    </row>
    <row r="38" spans="1:8" ht="13.5" customHeight="1">
      <c r="A38" s="802" t="s">
        <v>470</v>
      </c>
      <c r="B38" s="785" t="s">
        <v>137</v>
      </c>
      <c r="C38" s="786"/>
      <c r="D38" s="277" t="s">
        <v>472</v>
      </c>
      <c r="E38" s="805" t="s">
        <v>247</v>
      </c>
      <c r="F38" s="786"/>
      <c r="G38" s="806" t="s">
        <v>228</v>
      </c>
      <c r="H38" s="784"/>
    </row>
    <row r="39" spans="1:8" ht="19.5" customHeight="1">
      <c r="A39" s="803"/>
      <c r="B39" s="807" t="s">
        <v>399</v>
      </c>
      <c r="C39" s="808"/>
      <c r="D39" s="280">
        <v>1800</v>
      </c>
      <c r="E39" s="809" t="s">
        <v>95</v>
      </c>
      <c r="F39" s="810"/>
      <c r="G39" s="806" t="s">
        <v>474</v>
      </c>
      <c r="H39" s="806"/>
    </row>
    <row r="40" spans="1:8" ht="19.5" customHeight="1">
      <c r="A40" s="803"/>
      <c r="B40" s="807" t="s">
        <v>479</v>
      </c>
      <c r="C40" s="808"/>
      <c r="D40" s="280">
        <v>2400</v>
      </c>
      <c r="E40" s="809" t="s">
        <v>245</v>
      </c>
      <c r="F40" s="810"/>
      <c r="G40" s="806"/>
      <c r="H40" s="806"/>
    </row>
    <row r="41" spans="1:8" ht="19.5" customHeight="1">
      <c r="A41" s="804"/>
      <c r="B41" s="807" t="s">
        <v>387</v>
      </c>
      <c r="C41" s="808"/>
      <c r="D41" s="280">
        <v>200</v>
      </c>
      <c r="E41" s="785" t="s">
        <v>481</v>
      </c>
      <c r="F41" s="786"/>
      <c r="G41" s="785" t="s">
        <v>482</v>
      </c>
      <c r="H41" s="786"/>
    </row>
    <row r="42" spans="1:8" ht="19.5" customHeight="1">
      <c r="A42" s="787" t="s">
        <v>484</v>
      </c>
      <c r="B42" s="789" t="s">
        <v>194</v>
      </c>
      <c r="C42" s="790"/>
      <c r="D42" s="793">
        <v>3000</v>
      </c>
      <c r="E42" s="795" t="s">
        <v>485</v>
      </c>
      <c r="F42" s="796"/>
      <c r="G42" s="795" t="s">
        <v>487</v>
      </c>
      <c r="H42" s="799"/>
    </row>
    <row r="43" spans="1:8" ht="19.5" customHeight="1">
      <c r="A43" s="788"/>
      <c r="B43" s="791"/>
      <c r="C43" s="792"/>
      <c r="D43" s="794"/>
      <c r="E43" s="797"/>
      <c r="F43" s="798"/>
      <c r="G43" s="800"/>
      <c r="H43" s="801"/>
    </row>
    <row r="44" spans="1:8" ht="7.5" customHeight="1">
      <c r="A44" s="278"/>
      <c r="B44" s="278"/>
      <c r="C44" s="281"/>
      <c r="D44" s="281"/>
      <c r="E44" s="782" t="s">
        <v>489</v>
      </c>
      <c r="F44" s="782"/>
      <c r="G44" s="782"/>
      <c r="H44" s="782"/>
    </row>
    <row r="45" spans="1:8" ht="19.5" customHeight="1">
      <c r="A45" s="784" t="s">
        <v>289</v>
      </c>
      <c r="B45" s="784"/>
      <c r="C45" s="784" t="s">
        <v>184</v>
      </c>
      <c r="D45" s="784"/>
      <c r="E45" s="783"/>
      <c r="F45" s="783"/>
      <c r="G45" s="783"/>
      <c r="H45" s="783"/>
    </row>
    <row r="46" spans="1:8" ht="19.5" customHeight="1">
      <c r="A46" s="784"/>
      <c r="B46" s="784"/>
      <c r="C46" s="248" t="s">
        <v>471</v>
      </c>
      <c r="D46" s="248" t="s">
        <v>491</v>
      </c>
      <c r="E46" s="783"/>
      <c r="F46" s="783"/>
      <c r="G46" s="783"/>
      <c r="H46" s="783"/>
    </row>
    <row r="53" ht="21.75" customHeight="1"/>
    <row r="54" ht="15.75" customHeight="1"/>
    <row r="56" ht="30" customHeight="1"/>
  </sheetData>
  <sheetProtection/>
  <mergeCells count="71">
    <mergeCell ref="A2:B2"/>
    <mergeCell ref="C2:F2"/>
    <mergeCell ref="G2:H2"/>
    <mergeCell ref="F3:H3"/>
    <mergeCell ref="B4:E4"/>
    <mergeCell ref="G4:H4"/>
    <mergeCell ref="A5:A6"/>
    <mergeCell ref="B5:D6"/>
    <mergeCell ref="F5:H5"/>
    <mergeCell ref="F6:H6"/>
    <mergeCell ref="E8:H8"/>
    <mergeCell ref="A10:A12"/>
    <mergeCell ref="B10:B11"/>
    <mergeCell ref="C10:C11"/>
    <mergeCell ref="D10:D11"/>
    <mergeCell ref="E10:H10"/>
    <mergeCell ref="E11:E15"/>
    <mergeCell ref="F11:F15"/>
    <mergeCell ref="A13:A15"/>
    <mergeCell ref="B13:B14"/>
    <mergeCell ref="C13:C14"/>
    <mergeCell ref="D13:D14"/>
    <mergeCell ref="A16:A18"/>
    <mergeCell ref="B16:B17"/>
    <mergeCell ref="C16:C17"/>
    <mergeCell ref="D16:D17"/>
    <mergeCell ref="E16:E17"/>
    <mergeCell ref="F16:F17"/>
    <mergeCell ref="E18:H18"/>
    <mergeCell ref="A19:A21"/>
    <mergeCell ref="B19:B20"/>
    <mergeCell ref="C19:C20"/>
    <mergeCell ref="D19:D20"/>
    <mergeCell ref="E19:E20"/>
    <mergeCell ref="F19:F20"/>
    <mergeCell ref="A22:A24"/>
    <mergeCell ref="B22:B23"/>
    <mergeCell ref="C22:C23"/>
    <mergeCell ref="D22:D23"/>
    <mergeCell ref="E22:H22"/>
    <mergeCell ref="A25:A27"/>
    <mergeCell ref="B25:B26"/>
    <mergeCell ref="C25:C26"/>
    <mergeCell ref="D25:D26"/>
    <mergeCell ref="E25:H29"/>
    <mergeCell ref="A28:D29"/>
    <mergeCell ref="B31:D31"/>
    <mergeCell ref="E32:H32"/>
    <mergeCell ref="E33:H33"/>
    <mergeCell ref="E34:H35"/>
    <mergeCell ref="E36:H36"/>
    <mergeCell ref="A38:A41"/>
    <mergeCell ref="B38:C38"/>
    <mergeCell ref="E38:F38"/>
    <mergeCell ref="G38:H38"/>
    <mergeCell ref="B39:C39"/>
    <mergeCell ref="E39:F39"/>
    <mergeCell ref="G39:H40"/>
    <mergeCell ref="B40:C40"/>
    <mergeCell ref="E40:F40"/>
    <mergeCell ref="B41:C41"/>
    <mergeCell ref="E44:H46"/>
    <mergeCell ref="A45:B46"/>
    <mergeCell ref="C45:D45"/>
    <mergeCell ref="E41:F41"/>
    <mergeCell ref="G41:H41"/>
    <mergeCell ref="A42:A43"/>
    <mergeCell ref="B42:C43"/>
    <mergeCell ref="D42:D43"/>
    <mergeCell ref="E42:F43"/>
    <mergeCell ref="G42:H43"/>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81" r:id="rId2"/>
  <drawing r:id="rId1"/>
</worksheet>
</file>

<file path=xl/worksheets/sheet9.xml><?xml version="1.0" encoding="utf-8"?>
<worksheet xmlns="http://schemas.openxmlformats.org/spreadsheetml/2006/main" xmlns:r="http://schemas.openxmlformats.org/officeDocument/2006/relationships">
  <dimension ref="A2:K46"/>
  <sheetViews>
    <sheetView zoomScale="75" zoomScaleNormal="75" zoomScalePageLayoutView="0" workbookViewId="0" topLeftCell="A16">
      <selection activeCell="E21" sqref="E21"/>
    </sheetView>
  </sheetViews>
  <sheetFormatPr defaultColWidth="9.00390625" defaultRowHeight="13.5"/>
  <cols>
    <col min="1" max="1" width="16.25390625" style="246" customWidth="1"/>
    <col min="2" max="3" width="13.25390625" style="247" customWidth="1"/>
    <col min="4" max="4" width="13.50390625" style="247" customWidth="1"/>
    <col min="5" max="5" width="15.00390625" style="247" customWidth="1"/>
    <col min="6" max="6" width="20.375" style="247" customWidth="1"/>
    <col min="7" max="7" width="9.125" style="247" customWidth="1"/>
    <col min="8" max="8" width="16.625" style="247" customWidth="1"/>
    <col min="9" max="9" width="9.00390625" style="247" bestFit="1" customWidth="1"/>
    <col min="10" max="16384" width="9.00390625" style="247" customWidth="1"/>
  </cols>
  <sheetData>
    <row r="1" ht="6.75" customHeight="1"/>
    <row r="2" spans="1:8" ht="22.5" customHeight="1">
      <c r="A2" s="861" t="s">
        <v>388</v>
      </c>
      <c r="B2" s="861"/>
      <c r="C2" s="862" t="s">
        <v>75</v>
      </c>
      <c r="D2" s="862"/>
      <c r="E2" s="862"/>
      <c r="F2" s="862"/>
      <c r="G2" s="863" t="s">
        <v>390</v>
      </c>
      <c r="H2" s="863"/>
    </row>
    <row r="3" spans="6:8" ht="19.5" customHeight="1">
      <c r="F3" s="864" t="s">
        <v>392</v>
      </c>
      <c r="G3" s="864"/>
      <c r="H3" s="864"/>
    </row>
    <row r="4" spans="1:8" ht="19.5" customHeight="1">
      <c r="A4" s="248" t="s">
        <v>360</v>
      </c>
      <c r="B4" s="282"/>
      <c r="C4" s="283"/>
      <c r="D4" s="283"/>
      <c r="E4" s="283"/>
      <c r="F4" s="248" t="s">
        <v>8</v>
      </c>
      <c r="G4" s="865" t="s">
        <v>395</v>
      </c>
      <c r="H4" s="866"/>
    </row>
    <row r="5" spans="1:8" ht="19.5" customHeight="1">
      <c r="A5" s="784" t="s">
        <v>396</v>
      </c>
      <c r="B5" s="784"/>
      <c r="C5" s="784"/>
      <c r="D5" s="784"/>
      <c r="E5" s="248" t="s">
        <v>400</v>
      </c>
      <c r="F5" s="785"/>
      <c r="G5" s="826"/>
      <c r="H5" s="786"/>
    </row>
    <row r="6" spans="1:8" ht="19.5" customHeight="1">
      <c r="A6" s="784"/>
      <c r="B6" s="784"/>
      <c r="C6" s="784"/>
      <c r="D6" s="784"/>
      <c r="E6" s="248" t="s">
        <v>403</v>
      </c>
      <c r="F6" s="785"/>
      <c r="G6" s="826"/>
      <c r="H6" s="786"/>
    </row>
    <row r="7" spans="2:8" ht="6" customHeight="1">
      <c r="B7" s="249"/>
      <c r="C7" s="249"/>
      <c r="D7" s="249"/>
      <c r="E7" s="249"/>
      <c r="F7" s="249"/>
      <c r="G7" s="249"/>
      <c r="H7" s="250"/>
    </row>
    <row r="8" spans="5:8" ht="19.5" customHeight="1">
      <c r="E8" s="858" t="s">
        <v>407</v>
      </c>
      <c r="F8" s="859"/>
      <c r="G8" s="859"/>
      <c r="H8" s="860"/>
    </row>
    <row r="9" spans="1:8" ht="19.5" customHeight="1">
      <c r="A9" s="248" t="s">
        <v>408</v>
      </c>
      <c r="B9" s="248" t="s">
        <v>409</v>
      </c>
      <c r="C9" s="248" t="s">
        <v>412</v>
      </c>
      <c r="D9" s="251" t="s">
        <v>149</v>
      </c>
      <c r="E9" s="252" t="s">
        <v>416</v>
      </c>
      <c r="F9" s="248" t="s">
        <v>417</v>
      </c>
      <c r="G9" s="248" t="s">
        <v>492</v>
      </c>
      <c r="H9" s="253" t="s">
        <v>419</v>
      </c>
    </row>
    <row r="10" spans="1:8" ht="19.5" customHeight="1">
      <c r="A10" s="802" t="s">
        <v>20</v>
      </c>
      <c r="B10" s="827" t="s">
        <v>420</v>
      </c>
      <c r="C10" s="827" t="s">
        <v>420</v>
      </c>
      <c r="D10" s="829" t="s">
        <v>420</v>
      </c>
      <c r="E10" s="831" t="s">
        <v>147</v>
      </c>
      <c r="F10" s="832"/>
      <c r="G10" s="832"/>
      <c r="H10" s="833"/>
    </row>
    <row r="11" spans="1:8" ht="19.5" customHeight="1">
      <c r="A11" s="803"/>
      <c r="B11" s="828"/>
      <c r="C11" s="828"/>
      <c r="D11" s="830"/>
      <c r="E11" s="845" t="s">
        <v>423</v>
      </c>
      <c r="F11" s="847" t="s">
        <v>424</v>
      </c>
      <c r="G11" s="248"/>
      <c r="H11" s="253" t="s">
        <v>430</v>
      </c>
    </row>
    <row r="12" spans="1:8" ht="19.5" customHeight="1">
      <c r="A12" s="804"/>
      <c r="B12" s="258" t="s">
        <v>176</v>
      </c>
      <c r="C12" s="258" t="s">
        <v>176</v>
      </c>
      <c r="D12" s="258" t="s">
        <v>176</v>
      </c>
      <c r="E12" s="850"/>
      <c r="F12" s="852"/>
      <c r="G12" s="260"/>
      <c r="H12" s="253" t="s">
        <v>430</v>
      </c>
    </row>
    <row r="13" spans="1:8" ht="19.5" customHeight="1">
      <c r="A13" s="802" t="s">
        <v>20</v>
      </c>
      <c r="B13" s="827" t="s">
        <v>420</v>
      </c>
      <c r="C13" s="827" t="s">
        <v>420</v>
      </c>
      <c r="D13" s="829" t="s">
        <v>420</v>
      </c>
      <c r="E13" s="850"/>
      <c r="F13" s="852"/>
      <c r="G13" s="248"/>
      <c r="H13" s="253" t="s">
        <v>430</v>
      </c>
    </row>
    <row r="14" spans="1:8" ht="19.5" customHeight="1">
      <c r="A14" s="803"/>
      <c r="B14" s="828"/>
      <c r="C14" s="828"/>
      <c r="D14" s="830"/>
      <c r="E14" s="850"/>
      <c r="F14" s="852"/>
      <c r="G14" s="248"/>
      <c r="H14" s="253" t="s">
        <v>430</v>
      </c>
    </row>
    <row r="15" spans="1:8" ht="19.5" customHeight="1">
      <c r="A15" s="804"/>
      <c r="B15" s="258" t="s">
        <v>176</v>
      </c>
      <c r="C15" s="258" t="s">
        <v>176</v>
      </c>
      <c r="D15" s="258" t="s">
        <v>176</v>
      </c>
      <c r="E15" s="846"/>
      <c r="F15" s="851"/>
      <c r="G15" s="260"/>
      <c r="H15" s="253" t="s">
        <v>430</v>
      </c>
    </row>
    <row r="16" spans="1:8" ht="19.5" customHeight="1">
      <c r="A16" s="802" t="s">
        <v>20</v>
      </c>
      <c r="B16" s="827" t="s">
        <v>420</v>
      </c>
      <c r="C16" s="827" t="s">
        <v>420</v>
      </c>
      <c r="D16" s="829" t="s">
        <v>420</v>
      </c>
      <c r="E16" s="845" t="s">
        <v>494</v>
      </c>
      <c r="F16" s="847" t="s">
        <v>436</v>
      </c>
      <c r="G16" s="248"/>
      <c r="H16" s="253" t="s">
        <v>430</v>
      </c>
    </row>
    <row r="17" spans="1:8" ht="19.5" customHeight="1">
      <c r="A17" s="803"/>
      <c r="B17" s="828"/>
      <c r="C17" s="828"/>
      <c r="D17" s="830"/>
      <c r="E17" s="850"/>
      <c r="F17" s="851"/>
      <c r="G17" s="248"/>
      <c r="H17" s="253" t="s">
        <v>430</v>
      </c>
    </row>
    <row r="18" spans="1:8" ht="19.5" customHeight="1">
      <c r="A18" s="804"/>
      <c r="B18" s="258" t="s">
        <v>176</v>
      </c>
      <c r="C18" s="258" t="s">
        <v>176</v>
      </c>
      <c r="D18" s="258" t="s">
        <v>176</v>
      </c>
      <c r="E18" s="831" t="s">
        <v>278</v>
      </c>
      <c r="F18" s="832"/>
      <c r="G18" s="832"/>
      <c r="H18" s="833"/>
    </row>
    <row r="19" spans="1:8" ht="19.5" customHeight="1">
      <c r="A19" s="802" t="s">
        <v>20</v>
      </c>
      <c r="B19" s="827" t="s">
        <v>420</v>
      </c>
      <c r="C19" s="827" t="s">
        <v>420</v>
      </c>
      <c r="D19" s="829" t="s">
        <v>420</v>
      </c>
      <c r="E19" s="845" t="s">
        <v>380</v>
      </c>
      <c r="F19" s="847" t="s">
        <v>437</v>
      </c>
      <c r="G19" s="248"/>
      <c r="H19" s="253" t="s">
        <v>430</v>
      </c>
    </row>
    <row r="20" spans="1:8" ht="19.5" customHeight="1">
      <c r="A20" s="803"/>
      <c r="B20" s="828"/>
      <c r="C20" s="828"/>
      <c r="D20" s="830"/>
      <c r="E20" s="846"/>
      <c r="F20" s="848"/>
      <c r="G20" s="248"/>
      <c r="H20" s="253" t="s">
        <v>430</v>
      </c>
    </row>
    <row r="21" spans="1:8" ht="19.5" customHeight="1">
      <c r="A21" s="804"/>
      <c r="B21" s="258" t="s">
        <v>176</v>
      </c>
      <c r="C21" s="258" t="s">
        <v>176</v>
      </c>
      <c r="D21" s="258" t="s">
        <v>176</v>
      </c>
      <c r="E21" s="255" t="s">
        <v>495</v>
      </c>
      <c r="F21" s="284" t="s">
        <v>121</v>
      </c>
      <c r="G21" s="260"/>
      <c r="H21" s="253" t="s">
        <v>430</v>
      </c>
    </row>
    <row r="22" spans="1:8" ht="19.5" customHeight="1">
      <c r="A22" s="802" t="s">
        <v>20</v>
      </c>
      <c r="B22" s="827" t="s">
        <v>420</v>
      </c>
      <c r="C22" s="827" t="s">
        <v>420</v>
      </c>
      <c r="D22" s="829" t="s">
        <v>420</v>
      </c>
      <c r="E22" s="831" t="s">
        <v>442</v>
      </c>
      <c r="F22" s="832"/>
      <c r="G22" s="832"/>
      <c r="H22" s="833"/>
    </row>
    <row r="23" spans="1:8" ht="19.5" customHeight="1">
      <c r="A23" s="803"/>
      <c r="B23" s="828"/>
      <c r="C23" s="828"/>
      <c r="D23" s="830"/>
      <c r="E23" s="261"/>
      <c r="F23" s="285"/>
      <c r="G23" s="248"/>
      <c r="H23" s="253" t="s">
        <v>430</v>
      </c>
    </row>
    <row r="24" spans="1:8" ht="19.5" customHeight="1">
      <c r="A24" s="804"/>
      <c r="B24" s="258" t="s">
        <v>176</v>
      </c>
      <c r="C24" s="258" t="s">
        <v>176</v>
      </c>
      <c r="D24" s="258" t="s">
        <v>176</v>
      </c>
      <c r="E24" s="263"/>
      <c r="F24" s="264"/>
      <c r="G24" s="265"/>
      <c r="H24" s="266" t="s">
        <v>430</v>
      </c>
    </row>
    <row r="25" spans="1:8" ht="34.5" customHeight="1">
      <c r="A25" s="802" t="s">
        <v>20</v>
      </c>
      <c r="B25" s="827" t="s">
        <v>420</v>
      </c>
      <c r="C25" s="827" t="s">
        <v>420</v>
      </c>
      <c r="D25" s="834" t="s">
        <v>420</v>
      </c>
      <c r="E25" s="836" t="s">
        <v>445</v>
      </c>
      <c r="F25" s="837"/>
      <c r="G25" s="837"/>
      <c r="H25" s="838"/>
    </row>
    <row r="26" spans="1:8" ht="19.5" customHeight="1">
      <c r="A26" s="803"/>
      <c r="B26" s="828"/>
      <c r="C26" s="828"/>
      <c r="D26" s="835"/>
      <c r="E26" s="839"/>
      <c r="F26" s="840"/>
      <c r="G26" s="840"/>
      <c r="H26" s="841"/>
    </row>
    <row r="27" spans="1:8" ht="19.5" customHeight="1">
      <c r="A27" s="804"/>
      <c r="B27" s="258" t="s">
        <v>176</v>
      </c>
      <c r="C27" s="258" t="s">
        <v>176</v>
      </c>
      <c r="D27" s="267" t="s">
        <v>176</v>
      </c>
      <c r="E27" s="839"/>
      <c r="F27" s="840"/>
      <c r="G27" s="840"/>
      <c r="H27" s="841"/>
    </row>
    <row r="28" spans="1:8" ht="19.5" customHeight="1">
      <c r="A28" s="811" t="s">
        <v>447</v>
      </c>
      <c r="B28" s="812"/>
      <c r="C28" s="812"/>
      <c r="D28" s="813"/>
      <c r="E28" s="839"/>
      <c r="F28" s="840"/>
      <c r="G28" s="840"/>
      <c r="H28" s="841"/>
    </row>
    <row r="29" spans="1:8" ht="19.5" customHeight="1">
      <c r="A29" s="814"/>
      <c r="B29" s="815"/>
      <c r="C29" s="815"/>
      <c r="D29" s="816"/>
      <c r="E29" s="842"/>
      <c r="F29" s="843"/>
      <c r="G29" s="843"/>
      <c r="H29" s="844"/>
    </row>
    <row r="30" ht="9" customHeight="1"/>
    <row r="31" spans="1:6" ht="19.5" customHeight="1">
      <c r="A31" s="254" t="s">
        <v>448</v>
      </c>
      <c r="B31" s="802" t="s">
        <v>234</v>
      </c>
      <c r="C31" s="802"/>
      <c r="D31" s="802"/>
      <c r="E31" s="286" t="s">
        <v>496</v>
      </c>
      <c r="F31" s="286"/>
    </row>
    <row r="32" spans="1:8" ht="34.5" customHeight="1">
      <c r="A32" s="248" t="s">
        <v>193</v>
      </c>
      <c r="B32" s="272" t="s">
        <v>449</v>
      </c>
      <c r="C32" s="272" t="s">
        <v>454</v>
      </c>
      <c r="D32" s="272" t="s">
        <v>456</v>
      </c>
      <c r="E32" s="784" t="s">
        <v>287</v>
      </c>
      <c r="F32" s="784"/>
      <c r="G32" s="784"/>
      <c r="H32" s="784"/>
    </row>
    <row r="33" spans="1:8" ht="21" customHeight="1">
      <c r="A33" s="248"/>
      <c r="B33" s="276" t="s">
        <v>420</v>
      </c>
      <c r="C33" s="276" t="s">
        <v>420</v>
      </c>
      <c r="D33" s="276" t="s">
        <v>420</v>
      </c>
      <c r="E33" s="785"/>
      <c r="F33" s="826"/>
      <c r="G33" s="826"/>
      <c r="H33" s="786"/>
    </row>
    <row r="34" spans="1:8" ht="21" customHeight="1">
      <c r="A34" s="248"/>
      <c r="B34" s="276" t="s">
        <v>420</v>
      </c>
      <c r="C34" s="276" t="s">
        <v>420</v>
      </c>
      <c r="D34" s="276" t="s">
        <v>420</v>
      </c>
      <c r="E34" s="785"/>
      <c r="F34" s="826"/>
      <c r="G34" s="826"/>
      <c r="H34" s="786"/>
    </row>
    <row r="35" spans="1:8" ht="21" customHeight="1">
      <c r="A35" s="248"/>
      <c r="B35" s="276" t="s">
        <v>420</v>
      </c>
      <c r="C35" s="276" t="s">
        <v>420</v>
      </c>
      <c r="D35" s="276" t="s">
        <v>420</v>
      </c>
      <c r="E35" s="785"/>
      <c r="F35" s="826"/>
      <c r="G35" s="826"/>
      <c r="H35" s="786"/>
    </row>
    <row r="36" spans="1:8" ht="21" customHeight="1">
      <c r="A36" s="248"/>
      <c r="B36" s="276" t="s">
        <v>420</v>
      </c>
      <c r="C36" s="276" t="s">
        <v>420</v>
      </c>
      <c r="D36" s="276" t="s">
        <v>420</v>
      </c>
      <c r="E36" s="785"/>
      <c r="F36" s="826"/>
      <c r="G36" s="826"/>
      <c r="H36" s="786"/>
    </row>
    <row r="37" spans="1:8" ht="6.75" customHeight="1">
      <c r="A37" s="278"/>
      <c r="B37" s="279"/>
      <c r="C37" s="279"/>
      <c r="D37" s="279"/>
      <c r="E37" s="278"/>
      <c r="F37" s="278"/>
      <c r="G37" s="278"/>
      <c r="H37" s="278"/>
    </row>
    <row r="38" spans="1:8" ht="13.5" customHeight="1">
      <c r="A38" s="802" t="s">
        <v>470</v>
      </c>
      <c r="B38" s="785" t="s">
        <v>137</v>
      </c>
      <c r="C38" s="786"/>
      <c r="D38" s="277" t="s">
        <v>472</v>
      </c>
      <c r="E38" s="805" t="s">
        <v>247</v>
      </c>
      <c r="F38" s="786"/>
      <c r="G38" s="806" t="s">
        <v>228</v>
      </c>
      <c r="H38" s="784"/>
    </row>
    <row r="39" spans="1:8" ht="19.5" customHeight="1">
      <c r="A39" s="803"/>
      <c r="B39" s="807" t="s">
        <v>399</v>
      </c>
      <c r="C39" s="808"/>
      <c r="D39" s="280">
        <v>1800</v>
      </c>
      <c r="E39" s="809" t="s">
        <v>497</v>
      </c>
      <c r="F39" s="810"/>
      <c r="G39" s="806" t="s">
        <v>136</v>
      </c>
      <c r="H39" s="806"/>
    </row>
    <row r="40" spans="1:8" ht="19.5" customHeight="1">
      <c r="A40" s="803"/>
      <c r="B40" s="807" t="s">
        <v>479</v>
      </c>
      <c r="C40" s="808"/>
      <c r="D40" s="280">
        <v>2400</v>
      </c>
      <c r="E40" s="809" t="s">
        <v>486</v>
      </c>
      <c r="F40" s="810"/>
      <c r="G40" s="806"/>
      <c r="H40" s="806"/>
    </row>
    <row r="41" spans="1:8" ht="19.5" customHeight="1">
      <c r="A41" s="804"/>
      <c r="B41" s="807" t="s">
        <v>387</v>
      </c>
      <c r="C41" s="808"/>
      <c r="D41" s="280">
        <v>200</v>
      </c>
      <c r="E41" s="785" t="s">
        <v>498</v>
      </c>
      <c r="F41" s="786"/>
      <c r="G41" s="785" t="s">
        <v>499</v>
      </c>
      <c r="H41" s="786"/>
    </row>
    <row r="42" spans="1:11" ht="19.5" customHeight="1">
      <c r="A42" s="787" t="s">
        <v>484</v>
      </c>
      <c r="B42" s="789"/>
      <c r="C42" s="790"/>
      <c r="D42" s="793">
        <v>3500</v>
      </c>
      <c r="E42" s="795" t="s">
        <v>498</v>
      </c>
      <c r="F42" s="796"/>
      <c r="G42" s="795" t="s">
        <v>136</v>
      </c>
      <c r="H42" s="799"/>
      <c r="K42" s="249"/>
    </row>
    <row r="43" spans="1:9" ht="19.5" customHeight="1">
      <c r="A43" s="788"/>
      <c r="B43" s="791"/>
      <c r="C43" s="792"/>
      <c r="D43" s="794"/>
      <c r="E43" s="797"/>
      <c r="F43" s="798"/>
      <c r="G43" s="800"/>
      <c r="H43" s="801"/>
      <c r="I43" s="287"/>
    </row>
    <row r="44" spans="1:9" ht="9" customHeight="1">
      <c r="A44" s="278"/>
      <c r="B44" s="278"/>
      <c r="C44" s="281"/>
      <c r="D44" s="281"/>
      <c r="E44" s="782" t="s">
        <v>489</v>
      </c>
      <c r="F44" s="782"/>
      <c r="G44" s="782"/>
      <c r="H44" s="782"/>
      <c r="I44" s="288"/>
    </row>
    <row r="45" spans="1:9" ht="19.5" customHeight="1">
      <c r="A45" s="784" t="s">
        <v>289</v>
      </c>
      <c r="B45" s="784"/>
      <c r="C45" s="784" t="s">
        <v>184</v>
      </c>
      <c r="D45" s="784"/>
      <c r="E45" s="783"/>
      <c r="F45" s="783"/>
      <c r="G45" s="783"/>
      <c r="H45" s="783"/>
      <c r="I45" s="288"/>
    </row>
    <row r="46" spans="1:9" ht="19.5" customHeight="1">
      <c r="A46" s="784"/>
      <c r="B46" s="784"/>
      <c r="C46" s="248" t="s">
        <v>471</v>
      </c>
      <c r="D46" s="248" t="s">
        <v>491</v>
      </c>
      <c r="E46" s="783"/>
      <c r="F46" s="783"/>
      <c r="G46" s="783"/>
      <c r="H46" s="783"/>
      <c r="I46" s="288"/>
    </row>
    <row r="53" ht="21.75" customHeight="1"/>
    <row r="54" ht="15.75" customHeight="1"/>
    <row r="56" ht="32.25" customHeight="1"/>
  </sheetData>
  <sheetProtection/>
  <mergeCells count="71">
    <mergeCell ref="A2:B2"/>
    <mergeCell ref="C2:F2"/>
    <mergeCell ref="G2:H2"/>
    <mergeCell ref="F3:H3"/>
    <mergeCell ref="G4:H4"/>
    <mergeCell ref="A5:A6"/>
    <mergeCell ref="B5:D6"/>
    <mergeCell ref="F5:H5"/>
    <mergeCell ref="F6:H6"/>
    <mergeCell ref="E8:H8"/>
    <mergeCell ref="A10:A12"/>
    <mergeCell ref="B10:B11"/>
    <mergeCell ref="C10:C11"/>
    <mergeCell ref="D10:D11"/>
    <mergeCell ref="E10:H10"/>
    <mergeCell ref="E11:E15"/>
    <mergeCell ref="F11:F15"/>
    <mergeCell ref="A13:A15"/>
    <mergeCell ref="B13:B14"/>
    <mergeCell ref="C13:C14"/>
    <mergeCell ref="D13:D14"/>
    <mergeCell ref="A16:A18"/>
    <mergeCell ref="B16:B17"/>
    <mergeCell ref="C16:C17"/>
    <mergeCell ref="D16:D17"/>
    <mergeCell ref="E16:E17"/>
    <mergeCell ref="F16:F17"/>
    <mergeCell ref="E18:H18"/>
    <mergeCell ref="A19:A21"/>
    <mergeCell ref="B19:B20"/>
    <mergeCell ref="C19:C20"/>
    <mergeCell ref="D19:D20"/>
    <mergeCell ref="E19:E20"/>
    <mergeCell ref="F19:F20"/>
    <mergeCell ref="A22:A24"/>
    <mergeCell ref="B22:B23"/>
    <mergeCell ref="C22:C23"/>
    <mergeCell ref="D22:D23"/>
    <mergeCell ref="E22:H22"/>
    <mergeCell ref="A25:A27"/>
    <mergeCell ref="B25:B26"/>
    <mergeCell ref="C25:C26"/>
    <mergeCell ref="D25:D26"/>
    <mergeCell ref="E25:H29"/>
    <mergeCell ref="E40:F40"/>
    <mergeCell ref="A28:D29"/>
    <mergeCell ref="B31:D31"/>
    <mergeCell ref="E32:H32"/>
    <mergeCell ref="E33:H33"/>
    <mergeCell ref="E34:H34"/>
    <mergeCell ref="E35:H35"/>
    <mergeCell ref="G42:H43"/>
    <mergeCell ref="E36:H36"/>
    <mergeCell ref="A38:A41"/>
    <mergeCell ref="B38:C38"/>
    <mergeCell ref="E38:F38"/>
    <mergeCell ref="G38:H38"/>
    <mergeCell ref="B39:C39"/>
    <mergeCell ref="E39:F39"/>
    <mergeCell ref="G39:H40"/>
    <mergeCell ref="B40:C40"/>
    <mergeCell ref="E44:H46"/>
    <mergeCell ref="A45:B46"/>
    <mergeCell ref="C45:D45"/>
    <mergeCell ref="B41:C41"/>
    <mergeCell ref="E41:F41"/>
    <mergeCell ref="G41:H41"/>
    <mergeCell ref="A42:A43"/>
    <mergeCell ref="B42:C43"/>
    <mergeCell ref="D42:D43"/>
    <mergeCell ref="E42:F43"/>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加茂　芳彦</dc:creator>
  <cp:keywords/>
  <dc:description/>
  <cp:lastModifiedBy>fujii-shipman@nifty.com</cp:lastModifiedBy>
  <cp:lastPrinted>2021-03-30T03:37:45Z</cp:lastPrinted>
  <dcterms:created xsi:type="dcterms:W3CDTF">2006-03-12T02:21:05Z</dcterms:created>
  <dcterms:modified xsi:type="dcterms:W3CDTF">2022-10-08T05:02:11Z</dcterms:modified>
  <cp:category/>
  <cp:version/>
  <cp:contentType/>
  <cp:contentStatus/>
</cp:coreProperties>
</file>